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giziagoCioffi\OneDrive - SYNSPHERE\Documenti\source\VisualStudioCodeRepo\SynSphereWebsite\SYNSPHERE - Website\public\download\"/>
    </mc:Choice>
  </mc:AlternateContent>
  <xr:revisionPtr revIDLastSave="0" documentId="13_ncr:1_{11C71143-B7C0-4556-9985-1150F28EAD7C}" xr6:coauthVersionLast="47" xr6:coauthVersionMax="47" xr10:uidLastSave="{00000000-0000-0000-0000-000000000000}"/>
  <bookViews>
    <workbookView xWindow="-120" yWindow="-120" windowWidth="29040" windowHeight="15720" xr2:uid="{00000000-000D-0000-FFFF-FFFF00000000}"/>
  </bookViews>
  <sheets>
    <sheet name="Istruzioni" sheetId="1" r:id="rId1"/>
    <sheet name="1 Dipendenti" sheetId="2" r:id="rId2"/>
    <sheet name="2 Turni base" sheetId="3" r:id="rId3"/>
    <sheet name="3 Calendario" sheetId="4" r:id="rId4"/>
    <sheet name="4 Copertura" sheetId="5" r:id="rId5"/>
    <sheet name="5 Riepilogo"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 l="1"/>
  <c r="E33" i="6"/>
  <c r="C33" i="6"/>
  <c r="B33" i="6"/>
  <c r="A33" i="6"/>
  <c r="F32" i="6"/>
  <c r="E32" i="6"/>
  <c r="C32" i="6"/>
  <c r="B32" i="6"/>
  <c r="A32" i="6"/>
  <c r="F31" i="6"/>
  <c r="E31" i="6"/>
  <c r="C31" i="6"/>
  <c r="B31" i="6"/>
  <c r="A31" i="6"/>
  <c r="F30" i="6"/>
  <c r="E30" i="6"/>
  <c r="C30" i="6"/>
  <c r="B30" i="6"/>
  <c r="A30" i="6"/>
  <c r="F29" i="6"/>
  <c r="E29" i="6"/>
  <c r="C29" i="6"/>
  <c r="B29" i="6"/>
  <c r="A29" i="6"/>
  <c r="F28" i="6"/>
  <c r="E28" i="6"/>
  <c r="C28" i="6"/>
  <c r="B28" i="6"/>
  <c r="A28" i="6"/>
  <c r="F27" i="6"/>
  <c r="E27" i="6"/>
  <c r="C27" i="6"/>
  <c r="B27" i="6"/>
  <c r="A27" i="6"/>
  <c r="F26" i="6"/>
  <c r="E26" i="6"/>
  <c r="C26" i="6"/>
  <c r="B26" i="6"/>
  <c r="A26" i="6"/>
  <c r="F25" i="6"/>
  <c r="E25" i="6"/>
  <c r="C25" i="6"/>
  <c r="B25" i="6"/>
  <c r="A25" i="6"/>
  <c r="F24" i="6"/>
  <c r="E24" i="6"/>
  <c r="C24" i="6"/>
  <c r="B24" i="6"/>
  <c r="A24" i="6"/>
  <c r="F23" i="6"/>
  <c r="E23" i="6"/>
  <c r="C23" i="6"/>
  <c r="B23" i="6"/>
  <c r="A23" i="6"/>
  <c r="F22" i="6"/>
  <c r="E22" i="6"/>
  <c r="C22" i="6"/>
  <c r="B22" i="6"/>
  <c r="A22" i="6"/>
  <c r="F21" i="6"/>
  <c r="E21" i="6"/>
  <c r="C21" i="6"/>
  <c r="B21" i="6"/>
  <c r="A21" i="6"/>
  <c r="F20" i="6"/>
  <c r="E20" i="6"/>
  <c r="C20" i="6"/>
  <c r="B20" i="6"/>
  <c r="A20" i="6"/>
  <c r="F19" i="6"/>
  <c r="E19" i="6"/>
  <c r="C19" i="6"/>
  <c r="B19" i="6"/>
  <c r="A19" i="6"/>
  <c r="F18" i="6"/>
  <c r="E18" i="6"/>
  <c r="C18" i="6"/>
  <c r="B18" i="6"/>
  <c r="A18" i="6"/>
  <c r="F17" i="6"/>
  <c r="E17" i="6"/>
  <c r="C17" i="6"/>
  <c r="B17" i="6"/>
  <c r="A17" i="6"/>
  <c r="F16" i="6"/>
  <c r="E16" i="6"/>
  <c r="C16" i="6"/>
  <c r="B16" i="6"/>
  <c r="A16" i="6"/>
  <c r="F15" i="6"/>
  <c r="E15" i="6"/>
  <c r="C15" i="6"/>
  <c r="B15" i="6"/>
  <c r="A15" i="6"/>
  <c r="F14" i="6"/>
  <c r="E14" i="6"/>
  <c r="C14" i="6"/>
  <c r="B14" i="6"/>
  <c r="A14" i="6"/>
  <c r="F13" i="6"/>
  <c r="E13" i="6"/>
  <c r="C13" i="6"/>
  <c r="B13" i="6"/>
  <c r="A13" i="6"/>
  <c r="F12" i="6"/>
  <c r="E12" i="6"/>
  <c r="C12" i="6"/>
  <c r="B12" i="6"/>
  <c r="A12" i="6"/>
  <c r="F11" i="6"/>
  <c r="E11" i="6"/>
  <c r="C11" i="6"/>
  <c r="B11" i="6"/>
  <c r="A11" i="6"/>
  <c r="F10" i="6"/>
  <c r="E10" i="6"/>
  <c r="C10" i="6"/>
  <c r="B10" i="6"/>
  <c r="A10" i="6"/>
  <c r="F9" i="6"/>
  <c r="E9" i="6"/>
  <c r="C9" i="6"/>
  <c r="B9" i="6"/>
  <c r="A9" i="6"/>
  <c r="F8" i="6"/>
  <c r="E8" i="6"/>
  <c r="C8" i="6"/>
  <c r="B8" i="6"/>
  <c r="A8" i="6"/>
  <c r="F7" i="6"/>
  <c r="E7" i="6"/>
  <c r="C7" i="6"/>
  <c r="B7" i="6"/>
  <c r="A7" i="6"/>
  <c r="F6" i="6"/>
  <c r="E6" i="6"/>
  <c r="C6" i="6"/>
  <c r="B6" i="6"/>
  <c r="A6" i="6"/>
  <c r="F5" i="6"/>
  <c r="E5" i="6"/>
  <c r="C5" i="6"/>
  <c r="B5" i="6"/>
  <c r="A5" i="6"/>
  <c r="F4" i="6"/>
  <c r="F34" i="6" s="1"/>
  <c r="E4" i="6"/>
  <c r="E34" i="6" s="1"/>
  <c r="C4" i="6"/>
  <c r="C34" i="6" s="1"/>
  <c r="B4" i="6"/>
  <c r="A4" i="6"/>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B10" i="5"/>
  <c r="AG10" i="5" s="1"/>
  <c r="AF9" i="5"/>
  <c r="AE9" i="5"/>
  <c r="AD9" i="5"/>
  <c r="AC9" i="5"/>
  <c r="AB9" i="5"/>
  <c r="AA9" i="5"/>
  <c r="Z9" i="5"/>
  <c r="Y9" i="5"/>
  <c r="X9" i="5"/>
  <c r="W9" i="5"/>
  <c r="V9" i="5"/>
  <c r="U9" i="5"/>
  <c r="T9" i="5"/>
  <c r="S9" i="5"/>
  <c r="R9" i="5"/>
  <c r="Q9" i="5"/>
  <c r="P9" i="5"/>
  <c r="O9" i="5"/>
  <c r="N9" i="5"/>
  <c r="M9" i="5"/>
  <c r="L9" i="5"/>
  <c r="K9" i="5"/>
  <c r="J9" i="5"/>
  <c r="I9" i="5"/>
  <c r="H9" i="5"/>
  <c r="G9" i="5"/>
  <c r="F9" i="5"/>
  <c r="E9" i="5"/>
  <c r="D9" i="5"/>
  <c r="C9" i="5"/>
  <c r="AG9" i="5" s="1"/>
  <c r="B9"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AG8" i="5" s="1"/>
  <c r="B8"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G7" i="5" s="1"/>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AG6" i="5" s="1"/>
  <c r="B6"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AG5" i="5" s="1"/>
  <c r="B5"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G4" i="5" s="1"/>
  <c r="B2" i="5"/>
  <c r="AI34" i="4"/>
  <c r="G33" i="6" s="1"/>
  <c r="AH34" i="4"/>
  <c r="D33" i="6" s="1"/>
  <c r="H33" i="6" s="1"/>
  <c r="B34" i="4"/>
  <c r="A34" i="4"/>
  <c r="AI33" i="4"/>
  <c r="G32" i="6" s="1"/>
  <c r="AH33" i="4"/>
  <c r="D32" i="6" s="1"/>
  <c r="H32" i="6" s="1"/>
  <c r="B33" i="4"/>
  <c r="A33" i="4"/>
  <c r="AI32" i="4"/>
  <c r="G31" i="6" s="1"/>
  <c r="AH32" i="4"/>
  <c r="D31" i="6" s="1"/>
  <c r="H31" i="6" s="1"/>
  <c r="B32" i="4"/>
  <c r="A32" i="4"/>
  <c r="AI31" i="4"/>
  <c r="G30" i="6" s="1"/>
  <c r="AH31" i="4"/>
  <c r="D30" i="6" s="1"/>
  <c r="H30" i="6" s="1"/>
  <c r="B31" i="4"/>
  <c r="A31" i="4"/>
  <c r="AI30" i="4"/>
  <c r="G29" i="6" s="1"/>
  <c r="AH30" i="4"/>
  <c r="D29" i="6" s="1"/>
  <c r="H29" i="6" s="1"/>
  <c r="B30" i="4"/>
  <c r="A30" i="4"/>
  <c r="AI29" i="4"/>
  <c r="G28" i="6" s="1"/>
  <c r="AH29" i="4"/>
  <c r="D28" i="6" s="1"/>
  <c r="H28" i="6" s="1"/>
  <c r="B29" i="4"/>
  <c r="A29" i="4"/>
  <c r="AI28" i="4"/>
  <c r="G27" i="6" s="1"/>
  <c r="AH28" i="4"/>
  <c r="D27" i="6" s="1"/>
  <c r="H27" i="6" s="1"/>
  <c r="B28" i="4"/>
  <c r="A28" i="4"/>
  <c r="AI27" i="4"/>
  <c r="G26" i="6" s="1"/>
  <c r="AH27" i="4"/>
  <c r="D26" i="6" s="1"/>
  <c r="H26" i="6" s="1"/>
  <c r="B27" i="4"/>
  <c r="A27" i="4"/>
  <c r="AI26" i="4"/>
  <c r="G25" i="6" s="1"/>
  <c r="AH26" i="4"/>
  <c r="D25" i="6" s="1"/>
  <c r="H25" i="6" s="1"/>
  <c r="B26" i="4"/>
  <c r="A26" i="4"/>
  <c r="AI25" i="4"/>
  <c r="G24" i="6" s="1"/>
  <c r="AH25" i="4"/>
  <c r="D24" i="6" s="1"/>
  <c r="H24" i="6" s="1"/>
  <c r="B25" i="4"/>
  <c r="A25" i="4"/>
  <c r="AI24" i="4"/>
  <c r="G23" i="6" s="1"/>
  <c r="AH24" i="4"/>
  <c r="D23" i="6" s="1"/>
  <c r="H23" i="6" s="1"/>
  <c r="B24" i="4"/>
  <c r="A24" i="4"/>
  <c r="AI23" i="4"/>
  <c r="G22" i="6" s="1"/>
  <c r="AH23" i="4"/>
  <c r="D22" i="6" s="1"/>
  <c r="H22" i="6" s="1"/>
  <c r="B23" i="4"/>
  <c r="A23" i="4"/>
  <c r="AI22" i="4"/>
  <c r="G21" i="6" s="1"/>
  <c r="AH22" i="4"/>
  <c r="D21" i="6" s="1"/>
  <c r="H21" i="6" s="1"/>
  <c r="B22" i="4"/>
  <c r="A22" i="4"/>
  <c r="AI21" i="4"/>
  <c r="G20" i="6" s="1"/>
  <c r="AH21" i="4"/>
  <c r="D20" i="6" s="1"/>
  <c r="H20" i="6" s="1"/>
  <c r="B21" i="4"/>
  <c r="A21" i="4"/>
  <c r="AI20" i="4"/>
  <c r="G19" i="6" s="1"/>
  <c r="AH20" i="4"/>
  <c r="D19" i="6" s="1"/>
  <c r="H19" i="6" s="1"/>
  <c r="B20" i="4"/>
  <c r="A20" i="4"/>
  <c r="AI19" i="4"/>
  <c r="G18" i="6" s="1"/>
  <c r="AH19" i="4"/>
  <c r="D18" i="6" s="1"/>
  <c r="H18" i="6" s="1"/>
  <c r="B19" i="4"/>
  <c r="A19" i="4"/>
  <c r="AI18" i="4"/>
  <c r="G17" i="6" s="1"/>
  <c r="AH18" i="4"/>
  <c r="D17" i="6" s="1"/>
  <c r="H17" i="6" s="1"/>
  <c r="B18" i="4"/>
  <c r="A18" i="4"/>
  <c r="AI17" i="4"/>
  <c r="G16" i="6" s="1"/>
  <c r="AH17" i="4"/>
  <c r="D16" i="6" s="1"/>
  <c r="H16" i="6" s="1"/>
  <c r="B17" i="4"/>
  <c r="A17" i="4"/>
  <c r="AI16" i="4"/>
  <c r="G15" i="6" s="1"/>
  <c r="AH16" i="4"/>
  <c r="D15" i="6" s="1"/>
  <c r="H15" i="6" s="1"/>
  <c r="B16" i="4"/>
  <c r="A16" i="4"/>
  <c r="AI15" i="4"/>
  <c r="G14" i="6" s="1"/>
  <c r="AH15" i="4"/>
  <c r="D14" i="6" s="1"/>
  <c r="H14" i="6" s="1"/>
  <c r="B15" i="4"/>
  <c r="A15" i="4"/>
  <c r="AI14" i="4"/>
  <c r="G13" i="6" s="1"/>
  <c r="AH14" i="4"/>
  <c r="D13" i="6" s="1"/>
  <c r="H13" i="6" s="1"/>
  <c r="B14" i="4"/>
  <c r="A14" i="4"/>
  <c r="AI13" i="4"/>
  <c r="G12" i="6" s="1"/>
  <c r="AH13" i="4"/>
  <c r="D12" i="6" s="1"/>
  <c r="H12" i="6" s="1"/>
  <c r="B13" i="4"/>
  <c r="A13" i="4"/>
  <c r="AI12" i="4"/>
  <c r="G11" i="6" s="1"/>
  <c r="AH12" i="4"/>
  <c r="D11" i="6" s="1"/>
  <c r="H11" i="6" s="1"/>
  <c r="B12" i="4"/>
  <c r="A12" i="4"/>
  <c r="AI11" i="4"/>
  <c r="G10" i="6" s="1"/>
  <c r="AH11" i="4"/>
  <c r="D10" i="6" s="1"/>
  <c r="H10" i="6" s="1"/>
  <c r="B11" i="4"/>
  <c r="A11" i="4"/>
  <c r="AI10" i="4"/>
  <c r="G9" i="6" s="1"/>
  <c r="AH10" i="4"/>
  <c r="D9" i="6" s="1"/>
  <c r="H9" i="6" s="1"/>
  <c r="B10" i="4"/>
  <c r="A10" i="4"/>
  <c r="AI9" i="4"/>
  <c r="G8" i="6" s="1"/>
  <c r="AH9" i="4"/>
  <c r="D8" i="6" s="1"/>
  <c r="H8" i="6" s="1"/>
  <c r="B9" i="4"/>
  <c r="A9" i="4"/>
  <c r="AI8" i="4"/>
  <c r="G7" i="6" s="1"/>
  <c r="AH8" i="4"/>
  <c r="D7" i="6" s="1"/>
  <c r="H7" i="6" s="1"/>
  <c r="B8" i="4"/>
  <c r="A8" i="4"/>
  <c r="AI7" i="4"/>
  <c r="G6" i="6" s="1"/>
  <c r="AH7" i="4"/>
  <c r="D6" i="6" s="1"/>
  <c r="H6" i="6" s="1"/>
  <c r="B7" i="4"/>
  <c r="A7" i="4"/>
  <c r="AI6" i="4"/>
  <c r="G5" i="6" s="1"/>
  <c r="AH6" i="4"/>
  <c r="D5" i="6" s="1"/>
  <c r="H5" i="6" s="1"/>
  <c r="B6" i="4"/>
  <c r="A6" i="4"/>
  <c r="AI5" i="4"/>
  <c r="G4" i="6" s="1"/>
  <c r="G34" i="6" s="1"/>
  <c r="AH5" i="4"/>
  <c r="D4" i="6" s="1"/>
  <c r="B5" i="4"/>
  <c r="A5"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D34" i="6" l="1"/>
  <c r="H34" i="6" s="1"/>
  <c r="H4" i="6"/>
</calcChain>
</file>

<file path=xl/sharedStrings.xml><?xml version="1.0" encoding="utf-8"?>
<sst xmlns="http://schemas.openxmlformats.org/spreadsheetml/2006/main" count="199" uniqueCount="112">
  <si>
    <t>TURNI DI LAVORO</t>
  </si>
  <si>
    <t>SynSphere Italia — Partner Microsoft per le PMI italiane</t>
  </si>
  <si>
    <t>Cosa fa questo template</t>
  </si>
  <si>
    <t>Pianifica i turni di lavoro mensili per PMI con personale a turnazione: produzione, retail, customer service, ristorazione, ricettività, sanità privata.</t>
  </si>
  <si>
    <t>Pensato per fascia 5-30 dipendenti su 2-4 turni con cambio settimanale o mensile. Calcola automaticamente ore totali, ore notturne, ore weekend per dipendente.</t>
  </si>
  <si>
    <t>Come si usa — ordine dei fogli</t>
  </si>
  <si>
    <t>1.  Dipendenti — anagrafica con disponibilità (mattina, pomeriggio, notte, weekend) e ore contrattuali settimanali.</t>
  </si>
  <si>
    <t>2.  Turni base — schema turni standard (codice, ora inizio, ora fine, ore, tipo).</t>
  </si>
  <si>
    <t>3.  Calendario — matrice dipendenti × giorni del mese con assegnazione codice turno.</t>
  </si>
  <si>
    <t>4.  Copertura — verifica che ogni turno abbia abbastanza dipendenti assegnati per ogni giorno.</t>
  </si>
  <si>
    <t>5.  Riepilogo dipendente — ore totali, ore notturne, ore weekend, sforamento sul contrattuale.</t>
  </si>
  <si>
    <t>Codici turno standard</t>
  </si>
  <si>
    <t>M  = Mattina (es. 06:00-14:00, 8h, Standard)</t>
  </si>
  <si>
    <t>P  = Pomeriggio (es. 14:00-22:00, 8h, Standard)</t>
  </si>
  <si>
    <t>N  = Notte (es. 22:00-06:00, 8h, Notturno)</t>
  </si>
  <si>
    <t>F  = Festivo (turno speciale, +maggiorazione)</t>
  </si>
  <si>
    <t>R  = Riposo settimanale</t>
  </si>
  <si>
    <t>FE = Ferie</t>
  </si>
  <si>
    <t>ML = Malattia</t>
  </si>
  <si>
    <t>Convenzioni grafiche</t>
  </si>
  <si>
    <t>Celle azzurre = input. Celle grigie = calcolate. Righe nere = totali.</t>
  </si>
  <si>
    <t>Calendario colorato per codice turno (mattina blu, pomeriggio arancione, notte viola, festivo rosso, riposo grigio).</t>
  </si>
  <si>
    <t>Quando passare a un sistema integrato</t>
  </si>
  <si>
    <t>Oltre 30 dipendenti su turnazione complessa, valutare un workforce management dedicato (Zucchetti, TeamSystem WHR, ProTime). Per integrazione con timbratura e ore lavorate: connettori a sistemi rilevazione presenze.</t>
  </si>
  <si>
    <t>Per workflow di scambio turno self-service fra dipendenti: Power Apps + Power Automate (incluso in M365 Business Premium) come ponte verso un sistema HR completo.</t>
  </si>
  <si>
    <t>Domande</t>
  </si>
  <si>
    <t>Assessment turnazione e roadmap automazione: https://www.synsphere.it/contattaci</t>
  </si>
  <si>
    <t>ANAGRAFICA DIPENDENTI</t>
  </si>
  <si>
    <t>Codice</t>
  </si>
  <si>
    <t>Nome e cognome</t>
  </si>
  <si>
    <t>Ruolo</t>
  </si>
  <si>
    <t>Disp. mattina</t>
  </si>
  <si>
    <t>Disp. pomeriggio</t>
  </si>
  <si>
    <t>Disp. notte</t>
  </si>
  <si>
    <t>Disp. weekend</t>
  </si>
  <si>
    <t>Ore contr. sett.</t>
  </si>
  <si>
    <t>Note</t>
  </si>
  <si>
    <t>OP-001</t>
  </si>
  <si>
    <t>Marco Esposito</t>
  </si>
  <si>
    <t>Operatore produzione</t>
  </si>
  <si>
    <t>Sì</t>
  </si>
  <si>
    <t>No</t>
  </si>
  <si>
    <t>OP-002</t>
  </si>
  <si>
    <t>Sara Romano</t>
  </si>
  <si>
    <t>Disponibile notte</t>
  </si>
  <si>
    <t>OP-003</t>
  </si>
  <si>
    <t>Luca Greco</t>
  </si>
  <si>
    <t>Operatore senior</t>
  </si>
  <si>
    <t>OP-004</t>
  </si>
  <si>
    <t>Elena Russo</t>
  </si>
  <si>
    <t>Caposquadra</t>
  </si>
  <si>
    <t>OP-005</t>
  </si>
  <si>
    <t>Davide Costa</t>
  </si>
  <si>
    <t>Operatore</t>
  </si>
  <si>
    <t>Solo pomeriggio/notte</t>
  </si>
  <si>
    <t>OP-006</t>
  </si>
  <si>
    <t>Chiara Marini</t>
  </si>
  <si>
    <t>Part-time, no weekend</t>
  </si>
  <si>
    <t>OP-007</t>
  </si>
  <si>
    <t>Federico Conti</t>
  </si>
  <si>
    <t>OP-008</t>
  </si>
  <si>
    <t>Alice Lombardi</t>
  </si>
  <si>
    <t>Manutentore</t>
  </si>
  <si>
    <t>SCHEMA TURNI STANDARD</t>
  </si>
  <si>
    <t>Nome turno</t>
  </si>
  <si>
    <t>Ora inizio</t>
  </si>
  <si>
    <t>Ora fine</t>
  </si>
  <si>
    <t>Ore</t>
  </si>
  <si>
    <t>Tipo</t>
  </si>
  <si>
    <t>M</t>
  </si>
  <si>
    <t>Mattina</t>
  </si>
  <si>
    <t>06:00</t>
  </si>
  <si>
    <t>14:00</t>
  </si>
  <si>
    <t>Standard</t>
  </si>
  <si>
    <t>P</t>
  </si>
  <si>
    <t>Pomeriggio</t>
  </si>
  <si>
    <t>22:00</t>
  </si>
  <si>
    <t>N</t>
  </si>
  <si>
    <t>Notte</t>
  </si>
  <si>
    <t>Notturno</t>
  </si>
  <si>
    <t>Maggiorazione contrattuale</t>
  </si>
  <si>
    <t>F</t>
  </si>
  <si>
    <t>Festivo</t>
  </si>
  <si>
    <t>—</t>
  </si>
  <si>
    <t>Domenica/festività infrasettimanale</t>
  </si>
  <si>
    <t>R</t>
  </si>
  <si>
    <t>Riposo</t>
  </si>
  <si>
    <t>Riposo settimanale</t>
  </si>
  <si>
    <t>FE</t>
  </si>
  <si>
    <t>Ferie</t>
  </si>
  <si>
    <t>Assenza</t>
  </si>
  <si>
    <t>ML</t>
  </si>
  <si>
    <t>Malattia</t>
  </si>
  <si>
    <t>CALENDARIO TURNI MENSILE</t>
  </si>
  <si>
    <t>Mese (primo del mese):</t>
  </si>
  <si>
    <t>2026-05-01</t>
  </si>
  <si>
    <t>Dipendente</t>
  </si>
  <si>
    <t>Tot. ore</t>
  </si>
  <si>
    <t>Tot. turni</t>
  </si>
  <si>
    <t>Giorno settimana →</t>
  </si>
  <si>
    <t>COPERTURA TURNI — N. DIPENDENTI ASSEGNATI PER GIORNO</t>
  </si>
  <si>
    <t>Mese:</t>
  </si>
  <si>
    <t>Codice turno</t>
  </si>
  <si>
    <t>Tot. mese</t>
  </si>
  <si>
    <t>RIEPILOGO MENSILE PER DIPENDENTE</t>
  </si>
  <si>
    <t>Ore contr.</t>
  </si>
  <si>
    <t>Ore mese</t>
  </si>
  <si>
    <t>Notturne (n)</t>
  </si>
  <si>
    <t>Festivi (n)</t>
  </si>
  <si>
    <t>Turni totali</t>
  </si>
  <si>
    <t>Δ vs contr.</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</si>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</sst>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Red]\-0"/>
  </numFmts>
  <fonts count="13"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b/>
      <sz val="9"/>
      <color rgb="FF212529"/>
      <name val="Calibri"/>
    </font>
    <font>
      <sz val="10"/>
      <color rgb="FF666666"/>
      <name val="Calibri"/>
    </font>
    <font>
      <b/>
      <sz val="9"/>
      <color rgb="FF666666"/>
      <name val="Calibri"/>
    </font>
    <font>
      <b/>
      <sz val="10"/>
      <color rgb="FF333333"/>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F5F5F5"/>
        <bgColor rgb="FFF5F5F5"/>
      </patternFill>
    </fill>
    <fill>
      <patternFill patternType="solid">
        <fgColor rgb="FF191A1E"/>
        <bgColor rgb="FF191A1E"/>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4">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 fontId="7" fillId="4"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0" fontId="9" fillId="0" borderId="0" xfId="0" applyFont="1" applyAlignment="1">
      <alignment horizontal="right"/>
    </xf>
    <xf numFmtId="0" fontId="11" fillId="5" borderId="1" xfId="0" applyFont="1" applyFill="1" applyBorder="1" applyAlignment="1">
      <alignment horizontal="center" vertical="center"/>
    </xf>
    <xf numFmtId="0" fontId="10" fillId="5" borderId="1" xfId="0" applyFont="1" applyFill="1" applyBorder="1" applyAlignment="1">
      <alignment horizontal="left" vertical="center"/>
    </xf>
    <xf numFmtId="0" fontId="9" fillId="4" borderId="1" xfId="0" applyFont="1" applyFill="1" applyBorder="1" applyAlignment="1">
      <alignment horizontal="center" vertical="center" wrapText="1"/>
    </xf>
    <xf numFmtId="1" fontId="12" fillId="5" borderId="1" xfId="0" applyNumberFormat="1" applyFont="1" applyFill="1" applyBorder="1" applyAlignment="1">
      <alignment horizontal="center" vertical="center"/>
    </xf>
    <xf numFmtId="1" fontId="10" fillId="5" borderId="1" xfId="0" applyNumberFormat="1" applyFont="1" applyFill="1" applyBorder="1" applyAlignment="1">
      <alignment horizontal="center" vertical="center"/>
    </xf>
    <xf numFmtId="164" fontId="10" fillId="5" borderId="1" xfId="0" applyNumberFormat="1" applyFont="1" applyFill="1" applyBorder="1" applyAlignment="1">
      <alignment horizontal="right" vertical="center"/>
    </xf>
    <xf numFmtId="0" fontId="8" fillId="5"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right" vertical="center"/>
    </xf>
    <xf numFmtId="165" fontId="6" fillId="6" borderId="1" xfId="0" applyNumberFormat="1" applyFont="1" applyFill="1" applyBorder="1" applyAlignment="1">
      <alignment horizontal="right"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8">
    <dxf>
      <font>
        <b/>
        <color rgb="FFA0001E"/>
        <name val="Calibri"/>
      </font>
      <fill>
        <patternFill patternType="solid">
          <fgColor rgb="FFFFE0E0"/>
          <bgColor rgb="FFFFE0E0"/>
        </patternFill>
      </fill>
    </dxf>
    <dxf>
      <font>
        <b/>
        <color rgb="FF8A6D00"/>
        <name val="Calibri"/>
      </font>
      <fill>
        <patternFill patternType="solid">
          <fgColor rgb="FFFFF7C2"/>
          <bgColor rgb="FFFFF7C2"/>
        </patternFill>
      </fill>
    </dxf>
    <dxf>
      <font>
        <b/>
        <color rgb="FF0A6E1A"/>
        <name val="Calibri"/>
      </font>
      <fill>
        <patternFill patternType="solid">
          <fgColor rgb="FFDEFFE3"/>
          <bgColor rgb="FFDEFFE3"/>
        </patternFill>
      </fill>
    </dxf>
    <dxf>
      <font>
        <b/>
        <color rgb="FF666666"/>
        <name val="Calibri"/>
      </font>
      <fill>
        <patternFill patternType="solid">
          <fgColor rgb="FFF5F5F5"/>
          <bgColor rgb="FFF5F5F5"/>
        </patternFill>
      </fill>
    </dxf>
    <dxf>
      <font>
        <b/>
        <color rgb="FFA0001E"/>
        <name val="Calibri"/>
      </font>
      <fill>
        <patternFill patternType="solid">
          <fgColor rgb="FFFFE0E0"/>
          <bgColor rgb="FFFFE0E0"/>
        </patternFill>
      </fill>
    </dxf>
    <dxf>
      <font>
        <b/>
        <color rgb="FF5B0099"/>
        <name val="Calibri"/>
      </font>
      <fill>
        <patternFill patternType="solid">
          <fgColor rgb="FFF0E0FF"/>
          <bgColor rgb="FFF0E0FF"/>
        </patternFill>
      </fill>
    </dxf>
    <dxf>
      <font>
        <b/>
        <color rgb="FF8A4500"/>
        <name val="Calibri"/>
      </font>
      <fill>
        <patternFill patternType="solid">
          <fgColor rgb="FFFFE6CC"/>
          <bgColor rgb="FFFFE6CC"/>
        </patternFill>
      </fill>
    </dxf>
    <dxf>
      <font>
        <b/>
        <color rgb="FF0177FF"/>
        <name val="Calibri"/>
      </font>
      <fill>
        <patternFill patternType="solid">
          <fgColor rgb="FFDDF1FF"/>
          <bgColor rgb="FFDDF1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tabSelected="1" workbookViewId="0">
      <selection sqref="A1:B1"/>
    </sheetView>
  </sheetViews>
  <sheetFormatPr defaultRowHeight="15" x14ac:dyDescent="0.25"/>
  <cols>
    <col min="1" max="1" width="4" customWidth="1"/>
    <col min="2" max="2" width="92" customWidth="1"/>
  </cols>
  <sheetData>
    <row r="1" spans="1:2" ht="26.25" x14ac:dyDescent="0.25">
      <c r="A1" s="22" t="s">
        <v>0</v>
      </c>
      <c r="B1" s="20"/>
    </row>
    <row r="2" spans="1:2" x14ac:dyDescent="0.25">
      <c r="A2" s="21" t="s">
        <v>1</v>
      </c>
      <c r="B2" s="20"/>
    </row>
    <row r="4" spans="1:2" ht="17.25" x14ac:dyDescent="0.25">
      <c r="A4" s="19" t="s">
        <v>2</v>
      </c>
      <c r="B4" s="20"/>
    </row>
    <row r="5" spans="1:2" ht="30" x14ac:dyDescent="0.25">
      <c r="B5" s="1" t="s">
        <v>3</v>
      </c>
    </row>
    <row r="6" spans="1:2" ht="30" x14ac:dyDescent="0.25">
      <c r="B6" s="1" t="s">
        <v>4</v>
      </c>
    </row>
    <row r="8" spans="1:2" ht="17.25" x14ac:dyDescent="0.25">
      <c r="A8" s="19" t="s">
        <v>5</v>
      </c>
      <c r="B8" s="20"/>
    </row>
    <row r="9" spans="1:2" ht="30" x14ac:dyDescent="0.25">
      <c r="B9" s="1" t="s">
        <v>6</v>
      </c>
    </row>
    <row r="10" spans="1:2" x14ac:dyDescent="0.25">
      <c r="B10" s="1" t="s">
        <v>7</v>
      </c>
    </row>
    <row r="11" spans="1:2" x14ac:dyDescent="0.25">
      <c r="B11" s="1" t="s">
        <v>8</v>
      </c>
    </row>
    <row r="12" spans="1:2" x14ac:dyDescent="0.25">
      <c r="B12" s="1" t="s">
        <v>9</v>
      </c>
    </row>
    <row r="13" spans="1:2" x14ac:dyDescent="0.25">
      <c r="B13" s="1" t="s">
        <v>10</v>
      </c>
    </row>
    <row r="15" spans="1:2" ht="17.25" x14ac:dyDescent="0.25">
      <c r="A15" s="19" t="s">
        <v>11</v>
      </c>
      <c r="B15" s="20"/>
    </row>
    <row r="16" spans="1:2" x14ac:dyDescent="0.25">
      <c r="B16" s="1" t="s">
        <v>12</v>
      </c>
    </row>
    <row r="17" spans="1:2" x14ac:dyDescent="0.25">
      <c r="B17" s="1" t="s">
        <v>13</v>
      </c>
    </row>
    <row r="18" spans="1:2" x14ac:dyDescent="0.25">
      <c r="B18" s="1" t="s">
        <v>14</v>
      </c>
    </row>
    <row r="19" spans="1:2" x14ac:dyDescent="0.25">
      <c r="B19" s="1" t="s">
        <v>15</v>
      </c>
    </row>
    <row r="20" spans="1:2" x14ac:dyDescent="0.25">
      <c r="B20" s="1" t="s">
        <v>16</v>
      </c>
    </row>
    <row r="21" spans="1:2" x14ac:dyDescent="0.25">
      <c r="B21" s="1" t="s">
        <v>17</v>
      </c>
    </row>
    <row r="22" spans="1:2" x14ac:dyDescent="0.25">
      <c r="B22" s="1" t="s">
        <v>18</v>
      </c>
    </row>
    <row r="24" spans="1:2" ht="17.25" x14ac:dyDescent="0.25">
      <c r="A24" s="19" t="s">
        <v>19</v>
      </c>
      <c r="B24" s="20"/>
    </row>
    <row r="25" spans="1:2" x14ac:dyDescent="0.25">
      <c r="B25" s="1" t="s">
        <v>20</v>
      </c>
    </row>
    <row r="26" spans="1:2" ht="30" x14ac:dyDescent="0.25">
      <c r="B26" s="1" t="s">
        <v>21</v>
      </c>
    </row>
    <row r="28" spans="1:2" ht="17.25" x14ac:dyDescent="0.25">
      <c r="A28" s="19" t="s">
        <v>22</v>
      </c>
      <c r="B28" s="20"/>
    </row>
    <row r="29" spans="1:2" ht="45" x14ac:dyDescent="0.25">
      <c r="B29" s="1" t="s">
        <v>23</v>
      </c>
    </row>
    <row r="30" spans="1:2" ht="30" x14ac:dyDescent="0.25">
      <c r="B30" s="1" t="s">
        <v>24</v>
      </c>
    </row>
    <row r="32" spans="1:2" ht="17.25" x14ac:dyDescent="0.25">
      <c r="A32" s="19" t="s">
        <v>25</v>
      </c>
      <c r="B32" s="20"/>
    </row>
    <row r="33" spans="2:2" x14ac:dyDescent="0.25">
      <c r="B33" s="1" t="s">
        <v>26</v>
      </c>
    </row>
  </sheetData>
  <mergeCells count="8">
    <mergeCell ref="A32:B32"/>
    <mergeCell ref="A1:B1"/>
    <mergeCell ref="A8:B8"/>
    <mergeCell ref="A4:B4"/>
    <mergeCell ref="A24:B24"/>
    <mergeCell ref="A2:B2"/>
    <mergeCell ref="A15:B15"/>
    <mergeCell ref="A28:B2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workbookViewId="0">
      <selection sqref="A1:I1"/>
    </sheetView>
  </sheetViews>
  <sheetFormatPr defaultRowHeight="15" x14ac:dyDescent="0.25"/>
  <cols>
    <col min="1" max="1" width="14" customWidth="1"/>
    <col min="2" max="2" width="24" customWidth="1"/>
    <col min="3" max="3" width="18" customWidth="1"/>
    <col min="4" max="7" width="12" customWidth="1"/>
    <col min="8" max="8" width="14" customWidth="1"/>
    <col min="9" max="9" width="24" customWidth="1"/>
  </cols>
  <sheetData>
    <row r="1" spans="1:9" ht="32.1" customHeight="1" x14ac:dyDescent="0.25">
      <c r="A1" s="23" t="s">
        <v>27</v>
      </c>
      <c r="B1" s="20"/>
      <c r="C1" s="20"/>
      <c r="D1" s="20"/>
      <c r="E1" s="20"/>
      <c r="F1" s="20"/>
      <c r="G1" s="20"/>
      <c r="H1" s="20"/>
      <c r="I1" s="20"/>
    </row>
    <row r="2" spans="1:9" ht="27.95" customHeight="1" x14ac:dyDescent="0.25">
      <c r="A2" s="2" t="s">
        <v>28</v>
      </c>
      <c r="B2" s="2" t="s">
        <v>29</v>
      </c>
      <c r="C2" s="2" t="s">
        <v>30</v>
      </c>
      <c r="D2" s="2" t="s">
        <v>31</v>
      </c>
      <c r="E2" s="2" t="s">
        <v>32</v>
      </c>
      <c r="F2" s="2" t="s">
        <v>33</v>
      </c>
      <c r="G2" s="2" t="s">
        <v>34</v>
      </c>
      <c r="H2" s="2" t="s">
        <v>35</v>
      </c>
      <c r="I2" s="2" t="s">
        <v>36</v>
      </c>
    </row>
    <row r="3" spans="1:9" ht="21.95" customHeight="1" x14ac:dyDescent="0.25">
      <c r="A3" s="3" t="s">
        <v>37</v>
      </c>
      <c r="B3" s="3" t="s">
        <v>38</v>
      </c>
      <c r="C3" s="3" t="s">
        <v>39</v>
      </c>
      <c r="D3" s="3" t="s">
        <v>40</v>
      </c>
      <c r="E3" s="3" t="s">
        <v>40</v>
      </c>
      <c r="F3" s="3" t="s">
        <v>41</v>
      </c>
      <c r="G3" s="3" t="s">
        <v>40</v>
      </c>
      <c r="H3" s="4">
        <v>40</v>
      </c>
      <c r="I3" s="3"/>
    </row>
    <row r="4" spans="1:9" ht="21.95" customHeight="1" x14ac:dyDescent="0.25">
      <c r="A4" s="3" t="s">
        <v>42</v>
      </c>
      <c r="B4" s="3" t="s">
        <v>43</v>
      </c>
      <c r="C4" s="3" t="s">
        <v>39</v>
      </c>
      <c r="D4" s="3" t="s">
        <v>40</v>
      </c>
      <c r="E4" s="3" t="s">
        <v>40</v>
      </c>
      <c r="F4" s="3" t="s">
        <v>40</v>
      </c>
      <c r="G4" s="3" t="s">
        <v>40</v>
      </c>
      <c r="H4" s="4">
        <v>40</v>
      </c>
      <c r="I4" s="3" t="s">
        <v>44</v>
      </c>
    </row>
    <row r="5" spans="1:9" ht="21.95" customHeight="1" x14ac:dyDescent="0.25">
      <c r="A5" s="3" t="s">
        <v>45</v>
      </c>
      <c r="B5" s="3" t="s">
        <v>46</v>
      </c>
      <c r="C5" s="3" t="s">
        <v>47</v>
      </c>
      <c r="D5" s="3" t="s">
        <v>40</v>
      </c>
      <c r="E5" s="3" t="s">
        <v>40</v>
      </c>
      <c r="F5" s="3" t="s">
        <v>40</v>
      </c>
      <c r="G5" s="3" t="s">
        <v>41</v>
      </c>
      <c r="H5" s="4">
        <v>40</v>
      </c>
      <c r="I5" s="3"/>
    </row>
    <row r="6" spans="1:9" ht="21.95" customHeight="1" x14ac:dyDescent="0.25">
      <c r="A6" s="3" t="s">
        <v>48</v>
      </c>
      <c r="B6" s="3" t="s">
        <v>49</v>
      </c>
      <c r="C6" s="3" t="s">
        <v>50</v>
      </c>
      <c r="D6" s="3" t="s">
        <v>40</v>
      </c>
      <c r="E6" s="3" t="s">
        <v>40</v>
      </c>
      <c r="F6" s="3" t="s">
        <v>41</v>
      </c>
      <c r="G6" s="3" t="s">
        <v>40</v>
      </c>
      <c r="H6" s="4">
        <v>40</v>
      </c>
      <c r="I6" s="3"/>
    </row>
    <row r="7" spans="1:9" ht="21.95" customHeight="1" x14ac:dyDescent="0.25">
      <c r="A7" s="3" t="s">
        <v>51</v>
      </c>
      <c r="B7" s="3" t="s">
        <v>52</v>
      </c>
      <c r="C7" s="3" t="s">
        <v>53</v>
      </c>
      <c r="D7" s="3" t="s">
        <v>41</v>
      </c>
      <c r="E7" s="3" t="s">
        <v>40</v>
      </c>
      <c r="F7" s="3" t="s">
        <v>40</v>
      </c>
      <c r="G7" s="3" t="s">
        <v>40</v>
      </c>
      <c r="H7" s="4">
        <v>40</v>
      </c>
      <c r="I7" s="3" t="s">
        <v>54</v>
      </c>
    </row>
    <row r="8" spans="1:9" ht="21.95" customHeight="1" x14ac:dyDescent="0.25">
      <c r="A8" s="3" t="s">
        <v>55</v>
      </c>
      <c r="B8" s="3" t="s">
        <v>56</v>
      </c>
      <c r="C8" s="3" t="s">
        <v>53</v>
      </c>
      <c r="D8" s="3" t="s">
        <v>40</v>
      </c>
      <c r="E8" s="3" t="s">
        <v>40</v>
      </c>
      <c r="F8" s="3" t="s">
        <v>41</v>
      </c>
      <c r="G8" s="3" t="s">
        <v>41</v>
      </c>
      <c r="H8" s="4">
        <v>32</v>
      </c>
      <c r="I8" s="3" t="s">
        <v>57</v>
      </c>
    </row>
    <row r="9" spans="1:9" ht="21.95" customHeight="1" x14ac:dyDescent="0.25">
      <c r="A9" s="3" t="s">
        <v>58</v>
      </c>
      <c r="B9" s="3" t="s">
        <v>59</v>
      </c>
      <c r="C9" s="3" t="s">
        <v>53</v>
      </c>
      <c r="D9" s="3" t="s">
        <v>40</v>
      </c>
      <c r="E9" s="3" t="s">
        <v>40</v>
      </c>
      <c r="F9" s="3" t="s">
        <v>40</v>
      </c>
      <c r="G9" s="3" t="s">
        <v>40</v>
      </c>
      <c r="H9" s="4">
        <v>40</v>
      </c>
      <c r="I9" s="3"/>
    </row>
    <row r="10" spans="1:9" ht="21.95" customHeight="1" x14ac:dyDescent="0.25">
      <c r="A10" s="3" t="s">
        <v>60</v>
      </c>
      <c r="B10" s="3" t="s">
        <v>61</v>
      </c>
      <c r="C10" s="3" t="s">
        <v>62</v>
      </c>
      <c r="D10" s="3" t="s">
        <v>40</v>
      </c>
      <c r="E10" s="3" t="s">
        <v>40</v>
      </c>
      <c r="F10" s="3" t="s">
        <v>41</v>
      </c>
      <c r="G10" s="3" t="s">
        <v>40</v>
      </c>
      <c r="H10" s="4">
        <v>40</v>
      </c>
      <c r="I10" s="3"/>
    </row>
    <row r="11" spans="1:9" ht="21.95" customHeight="1" x14ac:dyDescent="0.25">
      <c r="A11" s="3"/>
      <c r="B11" s="3"/>
      <c r="C11" s="3"/>
      <c r="D11" s="3"/>
      <c r="E11" s="3"/>
      <c r="F11" s="3"/>
      <c r="G11" s="3"/>
      <c r="H11" s="4"/>
      <c r="I11" s="3"/>
    </row>
    <row r="12" spans="1:9" ht="21.95" customHeight="1" x14ac:dyDescent="0.25">
      <c r="A12" s="3"/>
      <c r="B12" s="3"/>
      <c r="C12" s="3"/>
      <c r="D12" s="3"/>
      <c r="E12" s="3"/>
      <c r="F12" s="3"/>
      <c r="G12" s="3"/>
      <c r="H12" s="4"/>
      <c r="I12" s="3"/>
    </row>
    <row r="13" spans="1:9" ht="21.95" customHeight="1" x14ac:dyDescent="0.25">
      <c r="A13" s="3"/>
      <c r="B13" s="3"/>
      <c r="C13" s="3"/>
      <c r="D13" s="3"/>
      <c r="E13" s="3"/>
      <c r="F13" s="3"/>
      <c r="G13" s="3"/>
      <c r="H13" s="4"/>
      <c r="I13" s="3"/>
    </row>
    <row r="14" spans="1:9" ht="21.95" customHeight="1" x14ac:dyDescent="0.25">
      <c r="A14" s="3"/>
      <c r="B14" s="3"/>
      <c r="C14" s="3"/>
      <c r="D14" s="3"/>
      <c r="E14" s="3"/>
      <c r="F14" s="3"/>
      <c r="G14" s="3"/>
      <c r="H14" s="4"/>
      <c r="I14" s="3"/>
    </row>
    <row r="15" spans="1:9" ht="21.95" customHeight="1" x14ac:dyDescent="0.25">
      <c r="A15" s="3"/>
      <c r="B15" s="3"/>
      <c r="C15" s="3"/>
      <c r="D15" s="3"/>
      <c r="E15" s="3"/>
      <c r="F15" s="3"/>
      <c r="G15" s="3"/>
      <c r="H15" s="4"/>
      <c r="I15" s="3"/>
    </row>
    <row r="16" spans="1:9" ht="21.95" customHeight="1" x14ac:dyDescent="0.25">
      <c r="A16" s="3"/>
      <c r="B16" s="3"/>
      <c r="C16" s="3"/>
      <c r="D16" s="3"/>
      <c r="E16" s="3"/>
      <c r="F16" s="3"/>
      <c r="G16" s="3"/>
      <c r="H16" s="4"/>
      <c r="I16" s="3"/>
    </row>
    <row r="17" spans="1:9" ht="21.95" customHeight="1" x14ac:dyDescent="0.25">
      <c r="A17" s="3"/>
      <c r="B17" s="3"/>
      <c r="C17" s="3"/>
      <c r="D17" s="3"/>
      <c r="E17" s="3"/>
      <c r="F17" s="3"/>
      <c r="G17" s="3"/>
      <c r="H17" s="4"/>
      <c r="I17" s="3"/>
    </row>
    <row r="18" spans="1:9" ht="21.95" customHeight="1" x14ac:dyDescent="0.25">
      <c r="A18" s="3"/>
      <c r="B18" s="3"/>
      <c r="C18" s="3"/>
      <c r="D18" s="3"/>
      <c r="E18" s="3"/>
      <c r="F18" s="3"/>
      <c r="G18" s="3"/>
      <c r="H18" s="4"/>
      <c r="I18" s="3"/>
    </row>
    <row r="19" spans="1:9" ht="21.95" customHeight="1" x14ac:dyDescent="0.25">
      <c r="A19" s="3"/>
      <c r="B19" s="3"/>
      <c r="C19" s="3"/>
      <c r="D19" s="3"/>
      <c r="E19" s="3"/>
      <c r="F19" s="3"/>
      <c r="G19" s="3"/>
      <c r="H19" s="4"/>
      <c r="I19" s="3"/>
    </row>
    <row r="20" spans="1:9" ht="21.95" customHeight="1" x14ac:dyDescent="0.25">
      <c r="A20" s="3"/>
      <c r="B20" s="3"/>
      <c r="C20" s="3"/>
      <c r="D20" s="3"/>
      <c r="E20" s="3"/>
      <c r="F20" s="3"/>
      <c r="G20" s="3"/>
      <c r="H20" s="4"/>
      <c r="I20" s="3"/>
    </row>
    <row r="21" spans="1:9" ht="21.95" customHeight="1" x14ac:dyDescent="0.25">
      <c r="A21" s="3"/>
      <c r="B21" s="3"/>
      <c r="C21" s="3"/>
      <c r="D21" s="3"/>
      <c r="E21" s="3"/>
      <c r="F21" s="3"/>
      <c r="G21" s="3"/>
      <c r="H21" s="4"/>
      <c r="I21" s="3"/>
    </row>
    <row r="22" spans="1:9" ht="21.95" customHeight="1" x14ac:dyDescent="0.25">
      <c r="A22" s="3"/>
      <c r="B22" s="3"/>
      <c r="C22" s="3"/>
      <c r="D22" s="3"/>
      <c r="E22" s="3"/>
      <c r="F22" s="3"/>
      <c r="G22" s="3"/>
      <c r="H22" s="4"/>
      <c r="I22" s="3"/>
    </row>
    <row r="23" spans="1:9" ht="21.95" customHeight="1" x14ac:dyDescent="0.25">
      <c r="A23" s="3"/>
      <c r="B23" s="3"/>
      <c r="C23" s="3"/>
      <c r="D23" s="3"/>
      <c r="E23" s="3"/>
      <c r="F23" s="3"/>
      <c r="G23" s="3"/>
      <c r="H23" s="4"/>
      <c r="I23" s="3"/>
    </row>
    <row r="24" spans="1:9" ht="21.95" customHeight="1" x14ac:dyDescent="0.25">
      <c r="A24" s="3"/>
      <c r="B24" s="3"/>
      <c r="C24" s="3"/>
      <c r="D24" s="3"/>
      <c r="E24" s="3"/>
      <c r="F24" s="3"/>
      <c r="G24" s="3"/>
      <c r="H24" s="4"/>
      <c r="I24" s="3"/>
    </row>
    <row r="25" spans="1:9" ht="21.95" customHeight="1" x14ac:dyDescent="0.25">
      <c r="A25" s="3"/>
      <c r="B25" s="3"/>
      <c r="C25" s="3"/>
      <c r="D25" s="3"/>
      <c r="E25" s="3"/>
      <c r="F25" s="3"/>
      <c r="G25" s="3"/>
      <c r="H25" s="4"/>
      <c r="I25" s="3"/>
    </row>
    <row r="26" spans="1:9" ht="21.95" customHeight="1" x14ac:dyDescent="0.25">
      <c r="A26" s="3"/>
      <c r="B26" s="3"/>
      <c r="C26" s="3"/>
      <c r="D26" s="3"/>
      <c r="E26" s="3"/>
      <c r="F26" s="3"/>
      <c r="G26" s="3"/>
      <c r="H26" s="4"/>
      <c r="I26" s="3"/>
    </row>
    <row r="27" spans="1:9" ht="21.95" customHeight="1" x14ac:dyDescent="0.25">
      <c r="A27" s="3"/>
      <c r="B27" s="3"/>
      <c r="C27" s="3"/>
      <c r="D27" s="3"/>
      <c r="E27" s="3"/>
      <c r="F27" s="3"/>
      <c r="G27" s="3"/>
      <c r="H27" s="4"/>
      <c r="I27" s="3"/>
    </row>
    <row r="28" spans="1:9" ht="21.95" customHeight="1" x14ac:dyDescent="0.25">
      <c r="A28" s="3"/>
      <c r="B28" s="3"/>
      <c r="C28" s="3"/>
      <c r="D28" s="3"/>
      <c r="E28" s="3"/>
      <c r="F28" s="3"/>
      <c r="G28" s="3"/>
      <c r="H28" s="4"/>
      <c r="I28" s="3"/>
    </row>
    <row r="29" spans="1:9" ht="21.95" customHeight="1" x14ac:dyDescent="0.25">
      <c r="A29" s="3"/>
      <c r="B29" s="3"/>
      <c r="C29" s="3"/>
      <c r="D29" s="3"/>
      <c r="E29" s="3"/>
      <c r="F29" s="3"/>
      <c r="G29" s="3"/>
      <c r="H29" s="4"/>
      <c r="I29" s="3"/>
    </row>
    <row r="30" spans="1:9" ht="21.95" customHeight="1" x14ac:dyDescent="0.25">
      <c r="A30" s="3"/>
      <c r="B30" s="3"/>
      <c r="C30" s="3"/>
      <c r="D30" s="3"/>
      <c r="E30" s="3"/>
      <c r="F30" s="3"/>
      <c r="G30" s="3"/>
      <c r="H30" s="4"/>
      <c r="I30" s="3"/>
    </row>
    <row r="31" spans="1:9" ht="21.95" customHeight="1" x14ac:dyDescent="0.25">
      <c r="A31" s="3"/>
      <c r="B31" s="3"/>
      <c r="C31" s="3"/>
      <c r="D31" s="3"/>
      <c r="E31" s="3"/>
      <c r="F31" s="3"/>
      <c r="G31" s="3"/>
      <c r="H31" s="4"/>
      <c r="I31" s="3"/>
    </row>
    <row r="32" spans="1:9" ht="21.95" customHeight="1" x14ac:dyDescent="0.25">
      <c r="A32" s="3"/>
      <c r="B32" s="3"/>
      <c r="C32" s="3"/>
      <c r="D32" s="3"/>
      <c r="E32" s="3"/>
      <c r="F32" s="3"/>
      <c r="G32" s="3"/>
      <c r="H32" s="4"/>
      <c r="I32" s="3"/>
    </row>
  </sheetData>
  <mergeCells count="1">
    <mergeCell ref="A1:I1"/>
  </mergeCells>
  <dataValidations count="1">
    <dataValidation type="list" allowBlank="1" sqref="D3 D4 D5 D6 D7 D8 D9 D10 D11 D12 D13 D14 D15 D16 D17 D18 D19 D20 D21 D22 D23 D24 D25 D26 D27 D28 D29 D30 D31 D32 E3 E4 E5 E6 E7 E8 E9 E10 E11 E12 E13 E14 E15 E16 E17 E18 E19 E20 E21 E22 E23 E24 E25 E26 E27 E28 E29 E30 E31 E32 F3 F4 F5 F6 F7 F8 F9 F10 F11 F12 F13 F14 F15 F16 F17 F18 F19 F20 F21 F22 F23 F24 F25 F26 F27 F28 F29 F30 F31 F32 G3 G4 G5 G6 G7 G8 G9 G10 G11 G12 G13 G14 G15 G16 G17 G18 G19 G20 G21 G22 G23 G24 G25 G26 G27 G28 G29 G30 G31 G32" xr:uid="{00000000-0002-0000-0100-000000000000}">
      <formula1>"Sì,No"</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election sqref="A1:G1"/>
    </sheetView>
  </sheetViews>
  <sheetFormatPr defaultRowHeight="15" x14ac:dyDescent="0.25"/>
  <cols>
    <col min="1" max="1" width="10" customWidth="1"/>
    <col min="2" max="2" width="22" customWidth="1"/>
    <col min="3" max="4" width="14" customWidth="1"/>
    <col min="5" max="5" width="10" customWidth="1"/>
    <col min="6" max="6" width="16" customWidth="1"/>
    <col min="7" max="7" width="30" customWidth="1"/>
  </cols>
  <sheetData>
    <row r="1" spans="1:7" ht="32.1" customHeight="1" x14ac:dyDescent="0.25">
      <c r="A1" s="23" t="s">
        <v>63</v>
      </c>
      <c r="B1" s="20"/>
      <c r="C1" s="20"/>
      <c r="D1" s="20"/>
      <c r="E1" s="20"/>
      <c r="F1" s="20"/>
      <c r="G1" s="20"/>
    </row>
    <row r="2" spans="1:7" ht="27.95" customHeight="1" x14ac:dyDescent="0.25">
      <c r="A2" s="2" t="s">
        <v>28</v>
      </c>
      <c r="B2" s="2" t="s">
        <v>64</v>
      </c>
      <c r="C2" s="2" t="s">
        <v>65</v>
      </c>
      <c r="D2" s="2" t="s">
        <v>66</v>
      </c>
      <c r="E2" s="2" t="s">
        <v>67</v>
      </c>
      <c r="F2" s="2" t="s">
        <v>68</v>
      </c>
      <c r="G2" s="2" t="s">
        <v>36</v>
      </c>
    </row>
    <row r="3" spans="1:7" ht="21.95" customHeight="1" x14ac:dyDescent="0.25">
      <c r="A3" s="3" t="s">
        <v>69</v>
      </c>
      <c r="B3" s="3" t="s">
        <v>70</v>
      </c>
      <c r="C3" s="3" t="s">
        <v>71</v>
      </c>
      <c r="D3" s="3" t="s">
        <v>72</v>
      </c>
      <c r="E3" s="4">
        <v>8</v>
      </c>
      <c r="F3" s="3" t="s">
        <v>73</v>
      </c>
      <c r="G3" s="3"/>
    </row>
    <row r="4" spans="1:7" ht="21.95" customHeight="1" x14ac:dyDescent="0.25">
      <c r="A4" s="3" t="s">
        <v>74</v>
      </c>
      <c r="B4" s="3" t="s">
        <v>75</v>
      </c>
      <c r="C4" s="3" t="s">
        <v>72</v>
      </c>
      <c r="D4" s="3" t="s">
        <v>76</v>
      </c>
      <c r="E4" s="4">
        <v>8</v>
      </c>
      <c r="F4" s="3" t="s">
        <v>73</v>
      </c>
      <c r="G4" s="3"/>
    </row>
    <row r="5" spans="1:7" ht="21.95" customHeight="1" x14ac:dyDescent="0.25">
      <c r="A5" s="3" t="s">
        <v>77</v>
      </c>
      <c r="B5" s="3" t="s">
        <v>78</v>
      </c>
      <c r="C5" s="3" t="s">
        <v>76</v>
      </c>
      <c r="D5" s="3" t="s">
        <v>71</v>
      </c>
      <c r="E5" s="4">
        <v>8</v>
      </c>
      <c r="F5" s="3" t="s">
        <v>79</v>
      </c>
      <c r="G5" s="3" t="s">
        <v>80</v>
      </c>
    </row>
    <row r="6" spans="1:7" ht="21.95" customHeight="1" x14ac:dyDescent="0.25">
      <c r="A6" s="3" t="s">
        <v>81</v>
      </c>
      <c r="B6" s="3" t="s">
        <v>82</v>
      </c>
      <c r="C6" s="3" t="s">
        <v>83</v>
      </c>
      <c r="D6" s="3" t="s">
        <v>83</v>
      </c>
      <c r="E6" s="4">
        <v>8</v>
      </c>
      <c r="F6" s="3" t="s">
        <v>82</v>
      </c>
      <c r="G6" s="3" t="s">
        <v>84</v>
      </c>
    </row>
    <row r="7" spans="1:7" ht="21.95" customHeight="1" x14ac:dyDescent="0.25">
      <c r="A7" s="3" t="s">
        <v>85</v>
      </c>
      <c r="B7" s="3" t="s">
        <v>86</v>
      </c>
      <c r="C7" s="3" t="s">
        <v>83</v>
      </c>
      <c r="D7" s="3" t="s">
        <v>83</v>
      </c>
      <c r="E7" s="4">
        <v>0</v>
      </c>
      <c r="F7" s="3" t="s">
        <v>86</v>
      </c>
      <c r="G7" s="3" t="s">
        <v>87</v>
      </c>
    </row>
    <row r="8" spans="1:7" ht="21.95" customHeight="1" x14ac:dyDescent="0.25">
      <c r="A8" s="3" t="s">
        <v>88</v>
      </c>
      <c r="B8" s="3" t="s">
        <v>89</v>
      </c>
      <c r="C8" s="3" t="s">
        <v>83</v>
      </c>
      <c r="D8" s="3" t="s">
        <v>83</v>
      </c>
      <c r="E8" s="4">
        <v>0</v>
      </c>
      <c r="F8" s="3" t="s">
        <v>90</v>
      </c>
      <c r="G8" s="3"/>
    </row>
    <row r="9" spans="1:7" ht="21.95" customHeight="1" x14ac:dyDescent="0.25">
      <c r="A9" s="3" t="s">
        <v>91</v>
      </c>
      <c r="B9" s="3" t="s">
        <v>92</v>
      </c>
      <c r="C9" s="3" t="s">
        <v>83</v>
      </c>
      <c r="D9" s="3" t="s">
        <v>83</v>
      </c>
      <c r="E9" s="4">
        <v>0</v>
      </c>
      <c r="F9" s="3" t="s">
        <v>90</v>
      </c>
      <c r="G9" s="3"/>
    </row>
    <row r="10" spans="1:7" ht="21.95" customHeight="1" x14ac:dyDescent="0.25">
      <c r="A10" s="3"/>
      <c r="B10" s="3"/>
      <c r="C10" s="3"/>
      <c r="D10" s="3"/>
      <c r="E10" s="4"/>
      <c r="F10" s="3"/>
      <c r="G10" s="3"/>
    </row>
    <row r="11" spans="1:7" ht="21.95" customHeight="1" x14ac:dyDescent="0.25">
      <c r="A11" s="3"/>
      <c r="B11" s="3"/>
      <c r="C11" s="3"/>
      <c r="D11" s="3"/>
      <c r="E11" s="4"/>
      <c r="F11" s="3"/>
      <c r="G11" s="3"/>
    </row>
    <row r="12" spans="1:7" ht="21.95" customHeight="1" x14ac:dyDescent="0.25">
      <c r="A12" s="3"/>
      <c r="B12" s="3"/>
      <c r="C12" s="3"/>
      <c r="D12" s="3"/>
      <c r="E12" s="4"/>
      <c r="F12" s="3"/>
      <c r="G12" s="3"/>
    </row>
    <row r="13" spans="1:7" ht="21.95" customHeight="1" x14ac:dyDescent="0.25">
      <c r="A13" s="3"/>
      <c r="B13" s="3"/>
      <c r="C13" s="3"/>
      <c r="D13" s="3"/>
      <c r="E13" s="4"/>
      <c r="F13" s="3"/>
      <c r="G13" s="3"/>
    </row>
    <row r="14" spans="1:7" ht="21.95" customHeight="1" x14ac:dyDescent="0.25">
      <c r="A14" s="3"/>
      <c r="B14" s="3"/>
      <c r="C14" s="3"/>
      <c r="D14" s="3"/>
      <c r="E14" s="4"/>
      <c r="F14" s="3"/>
      <c r="G14" s="3"/>
    </row>
    <row r="15" spans="1:7" ht="21.95" customHeight="1" x14ac:dyDescent="0.25">
      <c r="A15" s="3"/>
      <c r="B15" s="3"/>
      <c r="C15" s="3"/>
      <c r="D15" s="3"/>
      <c r="E15" s="4"/>
      <c r="F15" s="3"/>
      <c r="G15" s="3"/>
    </row>
    <row r="16" spans="1:7" ht="21.95" customHeight="1" x14ac:dyDescent="0.25">
      <c r="A16" s="3"/>
      <c r="B16" s="3"/>
      <c r="C16" s="3"/>
      <c r="D16" s="3"/>
      <c r="E16" s="4"/>
      <c r="F16" s="3"/>
      <c r="G16" s="3"/>
    </row>
    <row r="17" spans="1:7" ht="21.95" customHeight="1" x14ac:dyDescent="0.25">
      <c r="A17" s="3"/>
      <c r="B17" s="3"/>
      <c r="C17" s="3"/>
      <c r="D17" s="3"/>
      <c r="E17" s="4"/>
      <c r="F17" s="3"/>
      <c r="G17" s="3"/>
    </row>
  </sheetData>
  <mergeCells count="1">
    <mergeCell ref="A1:G1"/>
  </mergeCells>
  <dataValidations count="1">
    <dataValidation type="list" allowBlank="1" sqref="F3 F4 F5 F6 F7 F8 F9 F10 F11 F12 F13 F14 F15 F16 F17" xr:uid="{00000000-0002-0000-0200-000000000000}">
      <formula1>"Standard,Notturno,Festivo,Riposo,Assenza"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4"/>
  <sheetViews>
    <sheetView workbookViewId="0">
      <selection activeCell="I8" sqref="I8"/>
    </sheetView>
  </sheetViews>
  <sheetFormatPr defaultRowHeight="15" x14ac:dyDescent="0.25"/>
  <cols>
    <col min="1" max="1" width="14" customWidth="1"/>
    <col min="2" max="2" width="24" customWidth="1"/>
    <col min="3" max="33" width="5" customWidth="1"/>
    <col min="34" max="35" width="10" customWidth="1"/>
  </cols>
  <sheetData>
    <row r="1" spans="1:35" ht="32.1" customHeight="1" x14ac:dyDescent="0.25">
      <c r="A1" s="23" t="s">
        <v>93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row>
    <row r="2" spans="1:35" ht="25.5" x14ac:dyDescent="0.25">
      <c r="A2" s="5" t="s">
        <v>94</v>
      </c>
      <c r="B2" s="6" t="s">
        <v>95</v>
      </c>
    </row>
    <row r="3" spans="1:35" ht="21.95" customHeight="1" x14ac:dyDescent="0.25">
      <c r="A3" s="2" t="s">
        <v>28</v>
      </c>
      <c r="B3" s="2" t="s">
        <v>96</v>
      </c>
      <c r="C3" s="2">
        <v>1</v>
      </c>
      <c r="D3" s="2">
        <v>2</v>
      </c>
      <c r="E3" s="2">
        <v>3</v>
      </c>
      <c r="F3" s="2">
        <v>4</v>
      </c>
      <c r="G3" s="2">
        <v>5</v>
      </c>
      <c r="H3" s="2">
        <v>6</v>
      </c>
      <c r="I3" s="2">
        <v>7</v>
      </c>
      <c r="J3" s="2">
        <v>8</v>
      </c>
      <c r="K3" s="2">
        <v>9</v>
      </c>
      <c r="L3" s="2">
        <v>10</v>
      </c>
      <c r="M3" s="2">
        <v>11</v>
      </c>
      <c r="N3" s="2">
        <v>12</v>
      </c>
      <c r="O3" s="2">
        <v>13</v>
      </c>
      <c r="P3" s="2">
        <v>14</v>
      </c>
      <c r="Q3" s="2">
        <v>15</v>
      </c>
      <c r="R3" s="2">
        <v>16</v>
      </c>
      <c r="S3" s="2">
        <v>17</v>
      </c>
      <c r="T3" s="2">
        <v>18</v>
      </c>
      <c r="U3" s="2">
        <v>19</v>
      </c>
      <c r="V3" s="2">
        <v>20</v>
      </c>
      <c r="W3" s="2">
        <v>21</v>
      </c>
      <c r="X3" s="2">
        <v>22</v>
      </c>
      <c r="Y3" s="2">
        <v>23</v>
      </c>
      <c r="Z3" s="2">
        <v>24</v>
      </c>
      <c r="AA3" s="2">
        <v>25</v>
      </c>
      <c r="AB3" s="2">
        <v>26</v>
      </c>
      <c r="AC3" s="2">
        <v>27</v>
      </c>
      <c r="AD3" s="2">
        <v>28</v>
      </c>
      <c r="AE3" s="2">
        <v>29</v>
      </c>
      <c r="AF3" s="2">
        <v>30</v>
      </c>
      <c r="AG3" s="2">
        <v>31</v>
      </c>
      <c r="AH3" s="2" t="s">
        <v>97</v>
      </c>
      <c r="AI3" s="2" t="s">
        <v>98</v>
      </c>
    </row>
    <row r="4" spans="1:35" x14ac:dyDescent="0.25">
      <c r="B4" s="7" t="s">
        <v>99</v>
      </c>
      <c r="C4" s="8" t="str">
        <f>IF(MONTH(DATE(YEAR($B$2),MONTH($B$2),1))=MONTH($B$2),CHOOSE(WEEKDAY(DATE(YEAR($B$2),MONTH($B$2),1),2),"L","M","M","G","V","S","D"),"")</f>
        <v>V</v>
      </c>
      <c r="D4" s="8" t="str">
        <f>IF(MONTH(DATE(YEAR($B$2),MONTH($B$2),2))=MONTH($B$2),CHOOSE(WEEKDAY(DATE(YEAR($B$2),MONTH($B$2),2),2),"L","M","M","G","V","S","D"),"")</f>
        <v>S</v>
      </c>
      <c r="E4" s="8" t="str">
        <f>IF(MONTH(DATE(YEAR($B$2),MONTH($B$2),3))=MONTH($B$2),CHOOSE(WEEKDAY(DATE(YEAR($B$2),MONTH($B$2),3),2),"L","M","M","G","V","S","D"),"")</f>
        <v>D</v>
      </c>
      <c r="F4" s="8" t="str">
        <f>IF(MONTH(DATE(YEAR($B$2),MONTH($B$2),4))=MONTH($B$2),CHOOSE(WEEKDAY(DATE(YEAR($B$2),MONTH($B$2),4),2),"L","M","M","G","V","S","D"),"")</f>
        <v>L</v>
      </c>
      <c r="G4" s="8" t="str">
        <f>IF(MONTH(DATE(YEAR($B$2),MONTH($B$2),5))=MONTH($B$2),CHOOSE(WEEKDAY(DATE(YEAR($B$2),MONTH($B$2),5),2),"L","M","M","G","V","S","D"),"")</f>
        <v>M</v>
      </c>
      <c r="H4" s="8" t="str">
        <f>IF(MONTH(DATE(YEAR($B$2),MONTH($B$2),6))=MONTH($B$2),CHOOSE(WEEKDAY(DATE(YEAR($B$2),MONTH($B$2),6),2),"L","M","M","G","V","S","D"),"")</f>
        <v>M</v>
      </c>
      <c r="I4" s="8" t="str">
        <f>IF(MONTH(DATE(YEAR($B$2),MONTH($B$2),7))=MONTH($B$2),CHOOSE(WEEKDAY(DATE(YEAR($B$2),MONTH($B$2),7),2),"L","M","M","G","V","S","D"),"")</f>
        <v>G</v>
      </c>
      <c r="J4" s="8" t="str">
        <f>IF(MONTH(DATE(YEAR($B$2),MONTH($B$2),8))=MONTH($B$2),CHOOSE(WEEKDAY(DATE(YEAR($B$2),MONTH($B$2),8),2),"L","M","M","G","V","S","D"),"")</f>
        <v>V</v>
      </c>
      <c r="K4" s="8" t="str">
        <f>IF(MONTH(DATE(YEAR($B$2),MONTH($B$2),9))=MONTH($B$2),CHOOSE(WEEKDAY(DATE(YEAR($B$2),MONTH($B$2),9),2),"L","M","M","G","V","S","D"),"")</f>
        <v>S</v>
      </c>
      <c r="L4" s="8" t="str">
        <f>IF(MONTH(DATE(YEAR($B$2),MONTH($B$2),10))=MONTH($B$2),CHOOSE(WEEKDAY(DATE(YEAR($B$2),MONTH($B$2),10),2),"L","M","M","G","V","S","D"),"")</f>
        <v>D</v>
      </c>
      <c r="M4" s="8" t="str">
        <f>IF(MONTH(DATE(YEAR($B$2),MONTH($B$2),11))=MONTH($B$2),CHOOSE(WEEKDAY(DATE(YEAR($B$2),MONTH($B$2),11),2),"L","M","M","G","V","S","D"),"")</f>
        <v>L</v>
      </c>
      <c r="N4" s="8" t="str">
        <f>IF(MONTH(DATE(YEAR($B$2),MONTH($B$2),12))=MONTH($B$2),CHOOSE(WEEKDAY(DATE(YEAR($B$2),MONTH($B$2),12),2),"L","M","M","G","V","S","D"),"")</f>
        <v>M</v>
      </c>
      <c r="O4" s="8" t="str">
        <f>IF(MONTH(DATE(YEAR($B$2),MONTH($B$2),13))=MONTH($B$2),CHOOSE(WEEKDAY(DATE(YEAR($B$2),MONTH($B$2),13),2),"L","M","M","G","V","S","D"),"")</f>
        <v>M</v>
      </c>
      <c r="P4" s="8" t="str">
        <f>IF(MONTH(DATE(YEAR($B$2),MONTH($B$2),14))=MONTH($B$2),CHOOSE(WEEKDAY(DATE(YEAR($B$2),MONTH($B$2),14),2),"L","M","M","G","V","S","D"),"")</f>
        <v>G</v>
      </c>
      <c r="Q4" s="8" t="str">
        <f>IF(MONTH(DATE(YEAR($B$2),MONTH($B$2),15))=MONTH($B$2),CHOOSE(WEEKDAY(DATE(YEAR($B$2),MONTH($B$2),15),2),"L","M","M","G","V","S","D"),"")</f>
        <v>V</v>
      </c>
      <c r="R4" s="8" t="str">
        <f>IF(MONTH(DATE(YEAR($B$2),MONTH($B$2),16))=MONTH($B$2),CHOOSE(WEEKDAY(DATE(YEAR($B$2),MONTH($B$2),16),2),"L","M","M","G","V","S","D"),"")</f>
        <v>S</v>
      </c>
      <c r="S4" s="8" t="str">
        <f>IF(MONTH(DATE(YEAR($B$2),MONTH($B$2),17))=MONTH($B$2),CHOOSE(WEEKDAY(DATE(YEAR($B$2),MONTH($B$2),17),2),"L","M","M","G","V","S","D"),"")</f>
        <v>D</v>
      </c>
      <c r="T4" s="8" t="str">
        <f>IF(MONTH(DATE(YEAR($B$2),MONTH($B$2),18))=MONTH($B$2),CHOOSE(WEEKDAY(DATE(YEAR($B$2),MONTH($B$2),18),2),"L","M","M","G","V","S","D"),"")</f>
        <v>L</v>
      </c>
      <c r="U4" s="8" t="str">
        <f>IF(MONTH(DATE(YEAR($B$2),MONTH($B$2),19))=MONTH($B$2),CHOOSE(WEEKDAY(DATE(YEAR($B$2),MONTH($B$2),19),2),"L","M","M","G","V","S","D"),"")</f>
        <v>M</v>
      </c>
      <c r="V4" s="8" t="str">
        <f>IF(MONTH(DATE(YEAR($B$2),MONTH($B$2),20))=MONTH($B$2),CHOOSE(WEEKDAY(DATE(YEAR($B$2),MONTH($B$2),20),2),"L","M","M","G","V","S","D"),"")</f>
        <v>M</v>
      </c>
      <c r="W4" s="8" t="str">
        <f>IF(MONTH(DATE(YEAR($B$2),MONTH($B$2),21))=MONTH($B$2),CHOOSE(WEEKDAY(DATE(YEAR($B$2),MONTH($B$2),21),2),"L","M","M","G","V","S","D"),"")</f>
        <v>G</v>
      </c>
      <c r="X4" s="8" t="str">
        <f>IF(MONTH(DATE(YEAR($B$2),MONTH($B$2),22))=MONTH($B$2),CHOOSE(WEEKDAY(DATE(YEAR($B$2),MONTH($B$2),22),2),"L","M","M","G","V","S","D"),"")</f>
        <v>V</v>
      </c>
      <c r="Y4" s="8" t="str">
        <f>IF(MONTH(DATE(YEAR($B$2),MONTH($B$2),23))=MONTH($B$2),CHOOSE(WEEKDAY(DATE(YEAR($B$2),MONTH($B$2),23),2),"L","M","M","G","V","S","D"),"")</f>
        <v>S</v>
      </c>
      <c r="Z4" s="8" t="str">
        <f>IF(MONTH(DATE(YEAR($B$2),MONTH($B$2),24))=MONTH($B$2),CHOOSE(WEEKDAY(DATE(YEAR($B$2),MONTH($B$2),24),2),"L","M","M","G","V","S","D"),"")</f>
        <v>D</v>
      </c>
      <c r="AA4" s="8" t="str">
        <f>IF(MONTH(DATE(YEAR($B$2),MONTH($B$2),25))=MONTH($B$2),CHOOSE(WEEKDAY(DATE(YEAR($B$2),MONTH($B$2),25),2),"L","M","M","G","V","S","D"),"")</f>
        <v>L</v>
      </c>
      <c r="AB4" s="8" t="str">
        <f>IF(MONTH(DATE(YEAR($B$2),MONTH($B$2),26))=MONTH($B$2),CHOOSE(WEEKDAY(DATE(YEAR($B$2),MONTH($B$2),26),2),"L","M","M","G","V","S","D"),"")</f>
        <v>M</v>
      </c>
      <c r="AC4" s="8" t="str">
        <f>IF(MONTH(DATE(YEAR($B$2),MONTH($B$2),27))=MONTH($B$2),CHOOSE(WEEKDAY(DATE(YEAR($B$2),MONTH($B$2),27),2),"L","M","M","G","V","S","D"),"")</f>
        <v>M</v>
      </c>
      <c r="AD4" s="8" t="str">
        <f>IF(MONTH(DATE(YEAR($B$2),MONTH($B$2),28))=MONTH($B$2),CHOOSE(WEEKDAY(DATE(YEAR($B$2),MONTH($B$2),28),2),"L","M","M","G","V","S","D"),"")</f>
        <v>G</v>
      </c>
      <c r="AE4" s="8" t="str">
        <f>IF(MONTH(DATE(YEAR($B$2),MONTH($B$2),29))=MONTH($B$2),CHOOSE(WEEKDAY(DATE(YEAR($B$2),MONTH($B$2),29),2),"L","M","M","G","V","S","D"),"")</f>
        <v>V</v>
      </c>
      <c r="AF4" s="8" t="str">
        <f>IF(MONTH(DATE(YEAR($B$2),MONTH($B$2),30))=MONTH($B$2),CHOOSE(WEEKDAY(DATE(YEAR($B$2),MONTH($B$2),30),2),"L","M","M","G","V","S","D"),"")</f>
        <v>S</v>
      </c>
      <c r="AG4" s="8" t="str">
        <f>IF(MONTH(DATE(YEAR($B$2),MONTH($B$2),31))=MONTH($B$2),CHOOSE(WEEKDAY(DATE(YEAR($B$2),MONTH($B$2),31),2),"L","M","M","G","V","S","D"),"")</f>
        <v>D</v>
      </c>
    </row>
    <row r="5" spans="1:35" ht="21.95" customHeight="1" x14ac:dyDescent="0.25">
      <c r="A5" s="9" t="str">
        <f>'1 Dipendenti'!A3</f>
        <v>OP-001</v>
      </c>
      <c r="B5" s="9" t="str">
        <f>'1 Dipendenti'!B3</f>
        <v>Marco Esposito</v>
      </c>
      <c r="C5" s="10" t="s">
        <v>69</v>
      </c>
      <c r="D5" s="10" t="s">
        <v>74</v>
      </c>
      <c r="E5" s="10" t="s">
        <v>77</v>
      </c>
      <c r="F5" s="10" t="s">
        <v>85</v>
      </c>
      <c r="G5" s="10" t="s">
        <v>74</v>
      </c>
      <c r="H5" s="10" t="s">
        <v>69</v>
      </c>
      <c r="I5" s="10" t="s">
        <v>69</v>
      </c>
      <c r="J5" s="10"/>
      <c r="K5" s="10"/>
      <c r="L5" s="10"/>
      <c r="M5" s="10"/>
      <c r="N5" s="10"/>
      <c r="O5" s="10"/>
      <c r="P5" s="10"/>
      <c r="Q5" s="10"/>
      <c r="R5" s="10"/>
      <c r="S5" s="10"/>
      <c r="T5" s="10"/>
      <c r="U5" s="10"/>
      <c r="V5" s="10"/>
      <c r="W5" s="10"/>
      <c r="X5" s="10"/>
      <c r="Y5" s="10"/>
      <c r="Z5" s="10"/>
      <c r="AA5" s="10"/>
      <c r="AB5" s="10"/>
      <c r="AC5" s="10"/>
      <c r="AD5" s="10"/>
      <c r="AE5" s="10"/>
      <c r="AF5" s="10"/>
      <c r="AG5" s="10"/>
      <c r="AH5" s="11">
        <f>SUMPRODUCT((C5:AG5&lt;&gt;"")*(IFERROR(VLOOKUP(C5:AG5,'2 Turni base'!$A$3:$E$17,5,FALSE),0)))</f>
        <v>0</v>
      </c>
      <c r="AI5" s="12">
        <f t="shared" ref="AI5:AI34" si="0">COUNTIF(C5:AG5,"&lt;&gt;")</f>
        <v>7</v>
      </c>
    </row>
    <row r="6" spans="1:35" ht="21.95" customHeight="1" x14ac:dyDescent="0.25">
      <c r="A6" s="9" t="str">
        <f>'1 Dipendenti'!A4</f>
        <v>OP-002</v>
      </c>
      <c r="B6" s="9" t="str">
        <f>'1 Dipendenti'!B4</f>
        <v>Sara Romano</v>
      </c>
      <c r="C6" s="10" t="s">
        <v>74</v>
      </c>
      <c r="D6" s="10" t="s">
        <v>69</v>
      </c>
      <c r="E6" s="10" t="s">
        <v>77</v>
      </c>
      <c r="F6" s="10" t="s">
        <v>74</v>
      </c>
      <c r="G6" s="10" t="s">
        <v>69</v>
      </c>
      <c r="H6" s="10" t="s">
        <v>85</v>
      </c>
      <c r="I6" s="10" t="s">
        <v>74</v>
      </c>
      <c r="J6" s="10"/>
      <c r="K6" s="10"/>
      <c r="L6" s="10"/>
      <c r="M6" s="10"/>
      <c r="N6" s="10"/>
      <c r="O6" s="10"/>
      <c r="P6" s="10"/>
      <c r="Q6" s="10"/>
      <c r="R6" s="10"/>
      <c r="S6" s="10"/>
      <c r="T6" s="10"/>
      <c r="U6" s="10"/>
      <c r="V6" s="10"/>
      <c r="W6" s="10"/>
      <c r="X6" s="10"/>
      <c r="Y6" s="10"/>
      <c r="Z6" s="10"/>
      <c r="AA6" s="10"/>
      <c r="AB6" s="10"/>
      <c r="AC6" s="10"/>
      <c r="AD6" s="10"/>
      <c r="AE6" s="10"/>
      <c r="AF6" s="10"/>
      <c r="AG6" s="10"/>
      <c r="AH6" s="11">
        <f>SUMPRODUCT((C6:AG6&lt;&gt;"")*(IFERROR(VLOOKUP(C6:AG6,'2 Turni base'!$A$3:$E$17,5,FALSE),0)))</f>
        <v>0</v>
      </c>
      <c r="AI6" s="12">
        <f t="shared" si="0"/>
        <v>7</v>
      </c>
    </row>
    <row r="7" spans="1:35" ht="21.95" customHeight="1" x14ac:dyDescent="0.25">
      <c r="A7" s="9" t="str">
        <f>'1 Dipendenti'!A5</f>
        <v>OP-003</v>
      </c>
      <c r="B7" s="9" t="str">
        <f>'1 Dipendenti'!B5</f>
        <v>Luca Greco</v>
      </c>
      <c r="C7" s="10" t="s">
        <v>77</v>
      </c>
      <c r="D7" s="10" t="s">
        <v>74</v>
      </c>
      <c r="E7" s="10" t="s">
        <v>69</v>
      </c>
      <c r="F7" s="10" t="s">
        <v>85</v>
      </c>
      <c r="G7" s="10" t="s">
        <v>77</v>
      </c>
      <c r="H7" s="10" t="s">
        <v>69</v>
      </c>
      <c r="I7" s="10" t="s">
        <v>81</v>
      </c>
      <c r="J7" s="10"/>
      <c r="K7" s="10"/>
      <c r="L7" s="10"/>
      <c r="M7" s="10"/>
      <c r="N7" s="10"/>
      <c r="O7" s="10"/>
      <c r="P7" s="10"/>
      <c r="Q7" s="10"/>
      <c r="R7" s="10"/>
      <c r="S7" s="10"/>
      <c r="T7" s="10"/>
      <c r="U7" s="10"/>
      <c r="V7" s="10"/>
      <c r="W7" s="10"/>
      <c r="X7" s="10"/>
      <c r="Y7" s="10"/>
      <c r="Z7" s="10"/>
      <c r="AA7" s="10"/>
      <c r="AB7" s="10"/>
      <c r="AC7" s="10"/>
      <c r="AD7" s="10"/>
      <c r="AE7" s="10"/>
      <c r="AF7" s="10"/>
      <c r="AG7" s="10"/>
      <c r="AH7" s="11">
        <f>SUMPRODUCT((C7:AG7&lt;&gt;"")*(IFERROR(VLOOKUP(C7:AG7,'2 Turni base'!$A$3:$E$17,5,FALSE),0)))</f>
        <v>0</v>
      </c>
      <c r="AI7" s="12">
        <f t="shared" si="0"/>
        <v>7</v>
      </c>
    </row>
    <row r="8" spans="1:35" ht="21.95" customHeight="1" x14ac:dyDescent="0.25">
      <c r="A8" s="9" t="str">
        <f>'1 Dipendenti'!A6</f>
        <v>OP-004</v>
      </c>
      <c r="B8" s="9" t="str">
        <f>'1 Dipendenti'!B6</f>
        <v>Elena Russo</v>
      </c>
      <c r="C8" s="10" t="s">
        <v>69</v>
      </c>
      <c r="D8" s="10" t="s">
        <v>69</v>
      </c>
      <c r="E8" s="10" t="s">
        <v>74</v>
      </c>
      <c r="F8" s="10" t="s">
        <v>74</v>
      </c>
      <c r="G8" s="10" t="s">
        <v>81</v>
      </c>
      <c r="H8" s="10" t="s">
        <v>74</v>
      </c>
      <c r="I8" s="10" t="s">
        <v>85</v>
      </c>
      <c r="J8" s="10"/>
      <c r="K8" s="10"/>
      <c r="L8" s="10"/>
      <c r="M8" s="10"/>
      <c r="N8" s="10"/>
      <c r="O8" s="10"/>
      <c r="P8" s="10"/>
      <c r="Q8" s="10"/>
      <c r="R8" s="10"/>
      <c r="S8" s="10"/>
      <c r="T8" s="10"/>
      <c r="U8" s="10"/>
      <c r="V8" s="10"/>
      <c r="W8" s="10"/>
      <c r="X8" s="10"/>
      <c r="Y8" s="10"/>
      <c r="Z8" s="10"/>
      <c r="AA8" s="10"/>
      <c r="AB8" s="10"/>
      <c r="AC8" s="10"/>
      <c r="AD8" s="10"/>
      <c r="AE8" s="10"/>
      <c r="AF8" s="10"/>
      <c r="AG8" s="10"/>
      <c r="AH8" s="11">
        <f>SUMPRODUCT((C8:AG8&lt;&gt;"")*(IFERROR(VLOOKUP(C8:AG8,'2 Turni base'!$A$3:$E$17,5,FALSE),0)))</f>
        <v>0</v>
      </c>
      <c r="AI8" s="12">
        <f t="shared" si="0"/>
        <v>7</v>
      </c>
    </row>
    <row r="9" spans="1:35" ht="21.95" customHeight="1" x14ac:dyDescent="0.25">
      <c r="A9" s="9" t="str">
        <f>'1 Dipendenti'!A7</f>
        <v>OP-005</v>
      </c>
      <c r="B9" s="9" t="str">
        <f>'1 Dipendenti'!B7</f>
        <v>Davide Costa</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1">
        <f>SUMPRODUCT((C9:AG9&lt;&gt;"")*(IFERROR(VLOOKUP(C9:AG9,'2 Turni base'!$A$3:$E$17,5,FALSE),0)))</f>
        <v>0</v>
      </c>
      <c r="AI9" s="12">
        <f t="shared" si="0"/>
        <v>0</v>
      </c>
    </row>
    <row r="10" spans="1:35" ht="21.95" customHeight="1" x14ac:dyDescent="0.25">
      <c r="A10" s="9" t="str">
        <f>'1 Dipendenti'!A8</f>
        <v>OP-006</v>
      </c>
      <c r="B10" s="9" t="str">
        <f>'1 Dipendenti'!B8</f>
        <v>Chiara Marini</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1">
        <f>SUMPRODUCT((C10:AG10&lt;&gt;"")*(IFERROR(VLOOKUP(C10:AG10,'2 Turni base'!$A$3:$E$17,5,FALSE),0)))</f>
        <v>0</v>
      </c>
      <c r="AI10" s="12">
        <f t="shared" si="0"/>
        <v>0</v>
      </c>
    </row>
    <row r="11" spans="1:35" ht="21.95" customHeight="1" x14ac:dyDescent="0.25">
      <c r="A11" s="9" t="str">
        <f>'1 Dipendenti'!A9</f>
        <v>OP-007</v>
      </c>
      <c r="B11" s="9" t="str">
        <f>'1 Dipendenti'!B9</f>
        <v>Federico Conti</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1">
        <f>SUMPRODUCT((C11:AG11&lt;&gt;"")*(IFERROR(VLOOKUP(C11:AG11,'2 Turni base'!$A$3:$E$17,5,FALSE),0)))</f>
        <v>0</v>
      </c>
      <c r="AI11" s="12">
        <f t="shared" si="0"/>
        <v>0</v>
      </c>
    </row>
    <row r="12" spans="1:35" ht="21.95" customHeight="1" x14ac:dyDescent="0.25">
      <c r="A12" s="9" t="str">
        <f>'1 Dipendenti'!A10</f>
        <v>OP-008</v>
      </c>
      <c r="B12" s="9" t="str">
        <f>'1 Dipendenti'!B10</f>
        <v>Alice Lombardi</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1">
        <f>SUMPRODUCT((C12:AG12&lt;&gt;"")*(IFERROR(VLOOKUP(C12:AG12,'2 Turni base'!$A$3:$E$17,5,FALSE),0)))</f>
        <v>0</v>
      </c>
      <c r="AI12" s="12">
        <f t="shared" si="0"/>
        <v>0</v>
      </c>
    </row>
    <row r="13" spans="1:35" ht="21.95" customHeight="1" x14ac:dyDescent="0.25">
      <c r="A13" s="9">
        <f>'1 Dipendenti'!A11</f>
        <v>0</v>
      </c>
      <c r="B13" s="9">
        <f>'1 Dipendenti'!B11</f>
        <v>0</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1">
        <f>SUMPRODUCT((C13:AG13&lt;&gt;"")*(IFERROR(VLOOKUP(C13:AG13,'2 Turni base'!$A$3:$E$17,5,FALSE),0)))</f>
        <v>0</v>
      </c>
      <c r="AI13" s="12">
        <f t="shared" si="0"/>
        <v>0</v>
      </c>
    </row>
    <row r="14" spans="1:35" ht="21.95" customHeight="1" x14ac:dyDescent="0.25">
      <c r="A14" s="9">
        <f>'1 Dipendenti'!A12</f>
        <v>0</v>
      </c>
      <c r="B14" s="9">
        <f>'1 Dipendenti'!B12</f>
        <v>0</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1">
        <f>SUMPRODUCT((C14:AG14&lt;&gt;"")*(IFERROR(VLOOKUP(C14:AG14,'2 Turni base'!$A$3:$E$17,5,FALSE),0)))</f>
        <v>0</v>
      </c>
      <c r="AI14" s="12">
        <f t="shared" si="0"/>
        <v>0</v>
      </c>
    </row>
    <row r="15" spans="1:35" ht="21.95" customHeight="1" x14ac:dyDescent="0.25">
      <c r="A15" s="9">
        <f>'1 Dipendenti'!A13</f>
        <v>0</v>
      </c>
      <c r="B15" s="9">
        <f>'1 Dipendenti'!B13</f>
        <v>0</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1">
        <f>SUMPRODUCT((C15:AG15&lt;&gt;"")*(IFERROR(VLOOKUP(C15:AG15,'2 Turni base'!$A$3:$E$17,5,FALSE),0)))</f>
        <v>0</v>
      </c>
      <c r="AI15" s="12">
        <f t="shared" si="0"/>
        <v>0</v>
      </c>
    </row>
    <row r="16" spans="1:35" ht="21.95" customHeight="1" x14ac:dyDescent="0.25">
      <c r="A16" s="9">
        <f>'1 Dipendenti'!A14</f>
        <v>0</v>
      </c>
      <c r="B16" s="9">
        <f>'1 Dipendenti'!B14</f>
        <v>0</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1">
        <f>SUMPRODUCT((C16:AG16&lt;&gt;"")*(IFERROR(VLOOKUP(C16:AG16,'2 Turni base'!$A$3:$E$17,5,FALSE),0)))</f>
        <v>0</v>
      </c>
      <c r="AI16" s="12">
        <f t="shared" si="0"/>
        <v>0</v>
      </c>
    </row>
    <row r="17" spans="1:35" ht="21.95" customHeight="1" x14ac:dyDescent="0.25">
      <c r="A17" s="9">
        <f>'1 Dipendenti'!A15</f>
        <v>0</v>
      </c>
      <c r="B17" s="9">
        <f>'1 Dipendenti'!B15</f>
        <v>0</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1">
        <f>SUMPRODUCT((C17:AG17&lt;&gt;"")*(IFERROR(VLOOKUP(C17:AG17,'2 Turni base'!$A$3:$E$17,5,FALSE),0)))</f>
        <v>0</v>
      </c>
      <c r="AI17" s="12">
        <f t="shared" si="0"/>
        <v>0</v>
      </c>
    </row>
    <row r="18" spans="1:35" ht="21.95" customHeight="1" x14ac:dyDescent="0.25">
      <c r="A18" s="9">
        <f>'1 Dipendenti'!A16</f>
        <v>0</v>
      </c>
      <c r="B18" s="9">
        <f>'1 Dipendenti'!B16</f>
        <v>0</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1">
        <f>SUMPRODUCT((C18:AG18&lt;&gt;"")*(IFERROR(VLOOKUP(C18:AG18,'2 Turni base'!$A$3:$E$17,5,FALSE),0)))</f>
        <v>0</v>
      </c>
      <c r="AI18" s="12">
        <f t="shared" si="0"/>
        <v>0</v>
      </c>
    </row>
    <row r="19" spans="1:35" ht="21.95" customHeight="1" x14ac:dyDescent="0.25">
      <c r="A19" s="9">
        <f>'1 Dipendenti'!A17</f>
        <v>0</v>
      </c>
      <c r="B19" s="9">
        <f>'1 Dipendenti'!B17</f>
        <v>0</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1">
        <f>SUMPRODUCT((C19:AG19&lt;&gt;"")*(IFERROR(VLOOKUP(C19:AG19,'2 Turni base'!$A$3:$E$17,5,FALSE),0)))</f>
        <v>0</v>
      </c>
      <c r="AI19" s="12">
        <f t="shared" si="0"/>
        <v>0</v>
      </c>
    </row>
    <row r="20" spans="1:35" ht="21.95" customHeight="1" x14ac:dyDescent="0.25">
      <c r="A20" s="9">
        <f>'1 Dipendenti'!A18</f>
        <v>0</v>
      </c>
      <c r="B20" s="9">
        <f>'1 Dipendenti'!B18</f>
        <v>0</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1">
        <f>SUMPRODUCT((C20:AG20&lt;&gt;"")*(IFERROR(VLOOKUP(C20:AG20,'2 Turni base'!$A$3:$E$17,5,FALSE),0)))</f>
        <v>0</v>
      </c>
      <c r="AI20" s="12">
        <f t="shared" si="0"/>
        <v>0</v>
      </c>
    </row>
    <row r="21" spans="1:35" ht="21.95" customHeight="1" x14ac:dyDescent="0.25">
      <c r="A21" s="9">
        <f>'1 Dipendenti'!A19</f>
        <v>0</v>
      </c>
      <c r="B21" s="9">
        <f>'1 Dipendenti'!B19</f>
        <v>0</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1">
        <f>SUMPRODUCT((C21:AG21&lt;&gt;"")*(IFERROR(VLOOKUP(C21:AG21,'2 Turni base'!$A$3:$E$17,5,FALSE),0)))</f>
        <v>0</v>
      </c>
      <c r="AI21" s="12">
        <f t="shared" si="0"/>
        <v>0</v>
      </c>
    </row>
    <row r="22" spans="1:35" ht="21.95" customHeight="1" x14ac:dyDescent="0.25">
      <c r="A22" s="9">
        <f>'1 Dipendenti'!A20</f>
        <v>0</v>
      </c>
      <c r="B22" s="9">
        <f>'1 Dipendenti'!B20</f>
        <v>0</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f>SUMPRODUCT((C22:AG22&lt;&gt;"")*(IFERROR(VLOOKUP(C22:AG22,'2 Turni base'!$A$3:$E$17,5,FALSE),0)))</f>
        <v>0</v>
      </c>
      <c r="AI22" s="12">
        <f t="shared" si="0"/>
        <v>0</v>
      </c>
    </row>
    <row r="23" spans="1:35" ht="21.95" customHeight="1" x14ac:dyDescent="0.25">
      <c r="A23" s="9">
        <f>'1 Dipendenti'!A21</f>
        <v>0</v>
      </c>
      <c r="B23" s="9">
        <f>'1 Dipendenti'!B21</f>
        <v>0</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1">
        <f>SUMPRODUCT((C23:AG23&lt;&gt;"")*(IFERROR(VLOOKUP(C23:AG23,'2 Turni base'!$A$3:$E$17,5,FALSE),0)))</f>
        <v>0</v>
      </c>
      <c r="AI23" s="12">
        <f t="shared" si="0"/>
        <v>0</v>
      </c>
    </row>
    <row r="24" spans="1:35" ht="21.95" customHeight="1" x14ac:dyDescent="0.25">
      <c r="A24" s="9">
        <f>'1 Dipendenti'!A22</f>
        <v>0</v>
      </c>
      <c r="B24" s="9">
        <f>'1 Dipendenti'!B22</f>
        <v>0</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1">
        <f>SUMPRODUCT((C24:AG24&lt;&gt;"")*(IFERROR(VLOOKUP(C24:AG24,'2 Turni base'!$A$3:$E$17,5,FALSE),0)))</f>
        <v>0</v>
      </c>
      <c r="AI24" s="12">
        <f t="shared" si="0"/>
        <v>0</v>
      </c>
    </row>
    <row r="25" spans="1:35" ht="21.95" customHeight="1" x14ac:dyDescent="0.25">
      <c r="A25" s="9">
        <f>'1 Dipendenti'!A23</f>
        <v>0</v>
      </c>
      <c r="B25" s="9">
        <f>'1 Dipendenti'!B23</f>
        <v>0</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1">
        <f>SUMPRODUCT((C25:AG25&lt;&gt;"")*(IFERROR(VLOOKUP(C25:AG25,'2 Turni base'!$A$3:$E$17,5,FALSE),0)))</f>
        <v>0</v>
      </c>
      <c r="AI25" s="12">
        <f t="shared" si="0"/>
        <v>0</v>
      </c>
    </row>
    <row r="26" spans="1:35" ht="21.95" customHeight="1" x14ac:dyDescent="0.25">
      <c r="A26" s="9">
        <f>'1 Dipendenti'!A24</f>
        <v>0</v>
      </c>
      <c r="B26" s="9">
        <f>'1 Dipendenti'!B24</f>
        <v>0</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1">
        <f>SUMPRODUCT((C26:AG26&lt;&gt;"")*(IFERROR(VLOOKUP(C26:AG26,'2 Turni base'!$A$3:$E$17,5,FALSE),0)))</f>
        <v>0</v>
      </c>
      <c r="AI26" s="12">
        <f t="shared" si="0"/>
        <v>0</v>
      </c>
    </row>
    <row r="27" spans="1:35" ht="21.95" customHeight="1" x14ac:dyDescent="0.25">
      <c r="A27" s="9">
        <f>'1 Dipendenti'!A25</f>
        <v>0</v>
      </c>
      <c r="B27" s="9">
        <f>'1 Dipendenti'!B25</f>
        <v>0</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1">
        <f>SUMPRODUCT((C27:AG27&lt;&gt;"")*(IFERROR(VLOOKUP(C27:AG27,'2 Turni base'!$A$3:$E$17,5,FALSE),0)))</f>
        <v>0</v>
      </c>
      <c r="AI27" s="12">
        <f t="shared" si="0"/>
        <v>0</v>
      </c>
    </row>
    <row r="28" spans="1:35" ht="21.95" customHeight="1" x14ac:dyDescent="0.25">
      <c r="A28" s="9">
        <f>'1 Dipendenti'!A26</f>
        <v>0</v>
      </c>
      <c r="B28" s="9">
        <f>'1 Dipendenti'!B26</f>
        <v>0</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1">
        <f>SUMPRODUCT((C28:AG28&lt;&gt;"")*(IFERROR(VLOOKUP(C28:AG28,'2 Turni base'!$A$3:$E$17,5,FALSE),0)))</f>
        <v>0</v>
      </c>
      <c r="AI28" s="12">
        <f t="shared" si="0"/>
        <v>0</v>
      </c>
    </row>
    <row r="29" spans="1:35" ht="21.95" customHeight="1" x14ac:dyDescent="0.25">
      <c r="A29" s="9">
        <f>'1 Dipendenti'!A27</f>
        <v>0</v>
      </c>
      <c r="B29" s="9">
        <f>'1 Dipendenti'!B27</f>
        <v>0</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1">
        <f>SUMPRODUCT((C29:AG29&lt;&gt;"")*(IFERROR(VLOOKUP(C29:AG29,'2 Turni base'!$A$3:$E$17,5,FALSE),0)))</f>
        <v>0</v>
      </c>
      <c r="AI29" s="12">
        <f t="shared" si="0"/>
        <v>0</v>
      </c>
    </row>
    <row r="30" spans="1:35" ht="21.95" customHeight="1" x14ac:dyDescent="0.25">
      <c r="A30" s="9">
        <f>'1 Dipendenti'!A28</f>
        <v>0</v>
      </c>
      <c r="B30" s="9">
        <f>'1 Dipendenti'!B28</f>
        <v>0</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1">
        <f>SUMPRODUCT((C30:AG30&lt;&gt;"")*(IFERROR(VLOOKUP(C30:AG30,'2 Turni base'!$A$3:$E$17,5,FALSE),0)))</f>
        <v>0</v>
      </c>
      <c r="AI30" s="12">
        <f t="shared" si="0"/>
        <v>0</v>
      </c>
    </row>
    <row r="31" spans="1:35" ht="21.95" customHeight="1" x14ac:dyDescent="0.25">
      <c r="A31" s="9">
        <f>'1 Dipendenti'!A29</f>
        <v>0</v>
      </c>
      <c r="B31" s="9">
        <f>'1 Dipendenti'!B29</f>
        <v>0</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1">
        <f>SUMPRODUCT((C31:AG31&lt;&gt;"")*(IFERROR(VLOOKUP(C31:AG31,'2 Turni base'!$A$3:$E$17,5,FALSE),0)))</f>
        <v>0</v>
      </c>
      <c r="AI31" s="12">
        <f t="shared" si="0"/>
        <v>0</v>
      </c>
    </row>
    <row r="32" spans="1:35" ht="21.95" customHeight="1" x14ac:dyDescent="0.25">
      <c r="A32" s="9">
        <f>'1 Dipendenti'!A30</f>
        <v>0</v>
      </c>
      <c r="B32" s="9">
        <f>'1 Dipendenti'!B30</f>
        <v>0</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1">
        <f>SUMPRODUCT((C32:AG32&lt;&gt;"")*(IFERROR(VLOOKUP(C32:AG32,'2 Turni base'!$A$3:$E$17,5,FALSE),0)))</f>
        <v>0</v>
      </c>
      <c r="AI32" s="12">
        <f t="shared" si="0"/>
        <v>0</v>
      </c>
    </row>
    <row r="33" spans="1:35" ht="21.95" customHeight="1" x14ac:dyDescent="0.25">
      <c r="A33" s="9">
        <f>'1 Dipendenti'!A31</f>
        <v>0</v>
      </c>
      <c r="B33" s="9">
        <f>'1 Dipendenti'!B31</f>
        <v>0</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1">
        <f>SUMPRODUCT((C33:AG33&lt;&gt;"")*(IFERROR(VLOOKUP(C33:AG33,'2 Turni base'!$A$3:$E$17,5,FALSE),0)))</f>
        <v>0</v>
      </c>
      <c r="AI33" s="12">
        <f t="shared" si="0"/>
        <v>0</v>
      </c>
    </row>
    <row r="34" spans="1:35" ht="21.95" customHeight="1" x14ac:dyDescent="0.25">
      <c r="A34" s="9">
        <f>'1 Dipendenti'!A32</f>
        <v>0</v>
      </c>
      <c r="B34" s="9">
        <f>'1 Dipendenti'!B32</f>
        <v>0</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1">
        <f>SUMPRODUCT((C34:AG34&lt;&gt;"")*(IFERROR(VLOOKUP(C34:AG34,'2 Turni base'!$A$3:$E$17,5,FALSE),0)))</f>
        <v>0</v>
      </c>
      <c r="AI34" s="12">
        <f t="shared" si="0"/>
        <v>0</v>
      </c>
    </row>
  </sheetData>
  <mergeCells count="1">
    <mergeCell ref="A1:AI1"/>
  </mergeCells>
  <conditionalFormatting sqref="C5:AG34">
    <cfRule type="expression" dxfId="7" priority="1">
      <formula>C5="M"</formula>
    </cfRule>
    <cfRule type="expression" dxfId="6" priority="2">
      <formula>C5="P"</formula>
    </cfRule>
    <cfRule type="expression" dxfId="5" priority="3">
      <formula>C5="N"</formula>
    </cfRule>
    <cfRule type="expression" dxfId="4" priority="4">
      <formula>C5="F"</formula>
    </cfRule>
    <cfRule type="expression" dxfId="3" priority="5">
      <formula>C5="R"</formula>
    </cfRule>
    <cfRule type="expression" dxfId="2" priority="6">
      <formula>C5="FE"</formula>
    </cfRule>
    <cfRule type="expression" dxfId="1" priority="7">
      <formula>C5="ML"</formula>
    </cfRule>
  </conditionalFormatting>
  <dataValidations count="1">
    <dataValidation type="list" allowBlank="1" sqref="C5 C6 C7 C8 C9 C10 C11 C12 C13 C14 C15 C16 C17 C18 C19 C20 C21 C22 C23 C24 C25 C26 C27 C28 C29 C30 C31 C32 C33 C34 D5 D6 D7 D8 D9 D10 D11 D12 D13 D14 D15 D16 D17 D18 D19 D20 D21 D22 D23 D24 D25 D26 D27 D28 D29 D30 D31 D32 D33 D34 E5 E6 E7 E8 E9 E10 E11 E12 E13 E14 E15 E16 E17 E18 E19 E20 E21 E22 E23 E24 E25 E26 E27 E28 E29 E30 E31 E32 E33 E34 F5 F6 F7 F8 F9 F10 F11 F12 F13 F14 F15 F16 F17 F18 F19 F20 F21 F22 F23 F24 F25 F26 F27 F28 F29 F30 F31 F32 F33 F34 G5 G6 G7 G8 G9 G10 G11 G12 G13 G14 G15 G16 G17 G18 G19 G20 G21 G22 G23 G24 G25 G26 G27 G28 G29 G30 G31 G32 G33 G34 H5 H6 H7 H8 H9 H10 H11 H12 H13 H14 H15 H16 H17 H18 H19 H20 H21 H22 H23 H24 H25 H26 H27 H28 H29 H30 H31 H32 H33 H34 I5 I6 I7 I8 I9 I10 I11 I12 I13 I14 I15 I16 I17 I18 I19 I20 I21 I22 I23 I24 I25 I26 I27 I28 I29 I30 I31 I32 I33 I34 J5 J6 J7 J8 J9 J10 J11 J12 J13 J14 J15 J16 J17 J18 J19 J20 J21 J22 J23 J24 J25 J26 J27 J28 J29 J30 J31 J32 J33 J34 K5 K6 K7 K8 K9 K10 K11 K12 K13 K14 K15 K16 K17 K18 K19 K20 K21 K22 K23 K24 K25 K26 K27 K28 K29 K30 K31 K32 K33 K34 L5 L6 L7 L8 L9 L10 L11 L12 L13 L14 L15 L16 L17 L18 L19 L20 L21 L22 L23 L24 L25 L26 L27 L28 L29 L30 L31 L32 L33 L34 M5 M6 M7 M8 M9 M10 M11 M12 M13 M14 M15 M16 M17 M18 M19 M20 M21 M22 M23 M24 M25 M26 M27 M28 M29 M30 M31 M32 M33 M34 N5 N6 N7 N8 N9 N10 N11 N12 N13 N14 N15 N16 N17 N18 N19 N20 N21 N22 N23 N24 N25 N26 N27 N28 N29 N30 N31 N32 N33 N34 O5 O6 O7 O8 O9 O10 O11 O12 O13 O14 O15 O16 O17 O18 O19 O20 O21 O22 O23 O24 O25 O26 O27 O28 O29 O30 O31 O32 O33 O34 P5 P6 P7 P8 P9 P10 P11 P12 P13 P14 P15 P16 P17 P18 P19 P20 P21 P22 P23 P24 P25 P26 P27 P28 P29 P30 P31 P32 P33 P34 Q5 Q6 Q7 Q8 Q9 Q10 Q11 Q12 Q13 Q14 Q15 Q16 Q17 Q18 Q19 Q20 Q21 Q22 Q23 Q24 Q25 Q26 Q27 Q28 Q29 Q30 Q31 Q32 Q33 Q34 R5 R6 R7 R8 R9 R10 R11 R12 R13 R14 R15 R16 R17 R18 R19 R20 R21 R22 R23 R24 R25 R26 R27 R28 R29 R30 R31 R32 R33 R34 S5 S6 S7 S8 S9 S10 S11 S12 S13 S14 S15 S16 S17 S18 S19 S20 S21 S22 S23 S24 S25 S26 S27 S28 S29 S30 S31 S32 S33 S34 T5 T6 T7 T8 T9 T10 T11 T12 T13 T14 T15 T16 T17 T18 T19 T20 T21 T22 T23 T24 T25 T26 T27 T28 T29 T30 T31 T32 T33 T34 U5 U6 U7 U8 U9 U10 U11 U12 U13 U14 U15 U16 U17 U18 U19 U20 U21 U22 U23 U24 U25 U26 U27 U28 U29 U30 U31 U32 U33 U34 V5 V6 V7 V8 V9 V10 V11 V12 V13 V14 V15 V16 V17 V18 V19 V20 V21 V22 V23 V24 V25 V26 V27 V28 V29 V30 V31 V32 V33 V34 W5 W6 W7 W8 W9 W10 W11 W12 W13 W14 W15 W16 W17 W18 W19 W20 W21 W22 W23 W24 W25 W26 W27 W28 W29 W30 W31 W32 W33 W34 X5 X6 X7 X8 X9 X10 X11 X12 X13 X14 X15 X16 X17 X18 X19 X20 X21 X22 X23 X24 X25 X26 X27 X28 X29 X30 X31 X32 X33 X34 Y5 Y6 Y7 Y8 Y9 Y10 Y11 Y12 Y13 Y14 Y15 Y16 Y17 Y18 Y19 Y20 Y21 Y22 Y23 Y24 Y25 Y26 Y27 Y28 Y29 Y30 Y31 Y32 Y33 Y34 Z5 Z6 Z7 Z8 Z9 Z10 Z11 Z12 Z13 Z14 Z15 Z16 Z17 Z18 Z19 Z20 Z21 Z22 Z23 Z24 Z25 Z26 Z27 Z28 Z29 Z30 Z31 Z32 Z33 Z34 AA5 AA6 AA7 AA8 AA9 AA10 AA11 AA12 AA13 AA14 AA15 AA16 AA17 AA18 AA19 AA20 AA21 AA22 AA23 AA24 AA25 AA26 AA27 AA28 AA29 AA30 AA31 AA32 AA33 AA34 AB5 AB6 AB7 AB8 AB9 AB10 AB11 AB12 AB13 AB14 AB15 AB16 AB17 AB18 AB19 AB20 AB21 AB22 AB23 AB24 AB25 AB26 AB27 AB28 AB29 AB30 AB31 AB32 AB33 AB34 AC5 AC6 AC7 AC8 AC9 AC10 AC11 AC12 AC13 AC14 AC15 AC16 AC17 AC18 AC19 AC20 AC21 AC22 AC23 AC24 AC25 AC26 AC27 AC28 AC29 AC30 AC31 AC32 AC33 AC34 AD5 AD6 AD7 AD8 AD9 AD10 AD11 AD12 AD13 AD14 AD15 AD16 AD17 AD18 AD19 AD20 AD21 AD22 AD23 AD24 AD25 AD26 AD27 AD28 AD29 AD30 AD31 AD32 AD33 AD34 AE5 AE6 AE7 AE8 AE9 AE10 AE11 AE12 AE13 AE14 AE15 AE16 AE17 AE18 AE19 AE20 AE21 AE22 AE23 AE24 AE25 AE26 AE27 AE28 AE29 AE30 AE31 AE32 AE33 AE34 AF5 AF6 AF7 AF8 AF9 AF10 AF11 AF12 AF13 AF14 AF15 AF16 AF17 AF18 AF19 AF20 AF21 AF22 AF23 AF24 AF25 AF26 AF27 AF28 AF29 AF30 AF31 AF32 AF33 AF34 AG5 AG6 AG7 AG8 AG9 AG10 AG11 AG12 AG13 AG14 AG15 AG16 AG17 AG18 AG19 AG20 AG21 AG22 AG23 AG24 AG25 AG26 AG27 AG28 AG29 AG30 AG31 AG32 AG33 AG34" xr:uid="{00000000-0002-0000-0300-000000000000}">
      <formula1>"M,P,N,F,R,FE,ML"</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0"/>
  <sheetViews>
    <sheetView workbookViewId="0">
      <selection sqref="A1:AG1"/>
    </sheetView>
  </sheetViews>
  <sheetFormatPr defaultRowHeight="15" x14ac:dyDescent="0.25"/>
  <cols>
    <col min="1" max="1" width="14" customWidth="1"/>
    <col min="2" max="32" width="5" customWidth="1"/>
    <col min="33" max="33" width="10" customWidth="1"/>
  </cols>
  <sheetData>
    <row r="1" spans="1:33" ht="32.1" customHeight="1" x14ac:dyDescent="0.25">
      <c r="A1" s="23" t="s">
        <v>100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3" x14ac:dyDescent="0.25">
      <c r="A2" s="5" t="s">
        <v>101</v>
      </c>
      <c r="B2" s="13" t="str">
        <f>'3 Calendario'!B2</f>
        <v>2026-05-01</v>
      </c>
    </row>
    <row r="3" spans="1:33" ht="21.95" customHeight="1" x14ac:dyDescent="0.25">
      <c r="A3" s="2" t="s">
        <v>102</v>
      </c>
      <c r="B3" s="2">
        <v>1</v>
      </c>
      <c r="C3" s="2">
        <v>2</v>
      </c>
      <c r="D3" s="2">
        <v>3</v>
      </c>
      <c r="E3" s="2">
        <v>4</v>
      </c>
      <c r="F3" s="2">
        <v>5</v>
      </c>
      <c r="G3" s="2">
        <v>6</v>
      </c>
      <c r="H3" s="2">
        <v>7</v>
      </c>
      <c r="I3" s="2">
        <v>8</v>
      </c>
      <c r="J3" s="2">
        <v>9</v>
      </c>
      <c r="K3" s="2">
        <v>10</v>
      </c>
      <c r="L3" s="2">
        <v>11</v>
      </c>
      <c r="M3" s="2">
        <v>12</v>
      </c>
      <c r="N3" s="2">
        <v>13</v>
      </c>
      <c r="O3" s="2">
        <v>14</v>
      </c>
      <c r="P3" s="2">
        <v>15</v>
      </c>
      <c r="Q3" s="2">
        <v>16</v>
      </c>
      <c r="R3" s="2">
        <v>17</v>
      </c>
      <c r="S3" s="2">
        <v>18</v>
      </c>
      <c r="T3" s="2">
        <v>19</v>
      </c>
      <c r="U3" s="2">
        <v>20</v>
      </c>
      <c r="V3" s="2">
        <v>21</v>
      </c>
      <c r="W3" s="2">
        <v>22</v>
      </c>
      <c r="X3" s="2">
        <v>23</v>
      </c>
      <c r="Y3" s="2">
        <v>24</v>
      </c>
      <c r="Z3" s="2">
        <v>25</v>
      </c>
      <c r="AA3" s="2">
        <v>26</v>
      </c>
      <c r="AB3" s="2">
        <v>27</v>
      </c>
      <c r="AC3" s="2">
        <v>28</v>
      </c>
      <c r="AD3" s="2">
        <v>29</v>
      </c>
      <c r="AE3" s="2">
        <v>30</v>
      </c>
      <c r="AF3" s="2">
        <v>31</v>
      </c>
      <c r="AG3" s="2" t="s">
        <v>103</v>
      </c>
    </row>
    <row r="4" spans="1:33" ht="21.95" customHeight="1" x14ac:dyDescent="0.25">
      <c r="A4" s="14" t="s">
        <v>69</v>
      </c>
      <c r="B4" s="12">
        <f>COUNTIF('3 Calendario'!C5:C34,"M")</f>
        <v>2</v>
      </c>
      <c r="C4" s="12">
        <f>COUNTIF('3 Calendario'!D5:D34,"M")</f>
        <v>2</v>
      </c>
      <c r="D4" s="12">
        <f>COUNTIF('3 Calendario'!E5:E34,"M")</f>
        <v>1</v>
      </c>
      <c r="E4" s="12">
        <f>COUNTIF('3 Calendario'!F5:F34,"M")</f>
        <v>0</v>
      </c>
      <c r="F4" s="12">
        <f>COUNTIF('3 Calendario'!G5:G34,"M")</f>
        <v>1</v>
      </c>
      <c r="G4" s="12">
        <f>COUNTIF('3 Calendario'!H5:H34,"M")</f>
        <v>2</v>
      </c>
      <c r="H4" s="12">
        <f>COUNTIF('3 Calendario'!I5:I34,"M")</f>
        <v>1</v>
      </c>
      <c r="I4" s="12">
        <f>COUNTIF('3 Calendario'!J5:J34,"M")</f>
        <v>0</v>
      </c>
      <c r="J4" s="12">
        <f>COUNTIF('3 Calendario'!K5:K34,"M")</f>
        <v>0</v>
      </c>
      <c r="K4" s="12">
        <f>COUNTIF('3 Calendario'!L5:L34,"M")</f>
        <v>0</v>
      </c>
      <c r="L4" s="12">
        <f>COUNTIF('3 Calendario'!M5:M34,"M")</f>
        <v>0</v>
      </c>
      <c r="M4" s="12">
        <f>COUNTIF('3 Calendario'!N5:N34,"M")</f>
        <v>0</v>
      </c>
      <c r="N4" s="12">
        <f>COUNTIF('3 Calendario'!O5:O34,"M")</f>
        <v>0</v>
      </c>
      <c r="O4" s="12">
        <f>COUNTIF('3 Calendario'!P5:P34,"M")</f>
        <v>0</v>
      </c>
      <c r="P4" s="12">
        <f>COUNTIF('3 Calendario'!Q5:Q34,"M")</f>
        <v>0</v>
      </c>
      <c r="Q4" s="12">
        <f>COUNTIF('3 Calendario'!R5:R34,"M")</f>
        <v>0</v>
      </c>
      <c r="R4" s="12">
        <f>COUNTIF('3 Calendario'!S5:S34,"M")</f>
        <v>0</v>
      </c>
      <c r="S4" s="12">
        <f>COUNTIF('3 Calendario'!T5:T34,"M")</f>
        <v>0</v>
      </c>
      <c r="T4" s="12">
        <f>COUNTIF('3 Calendario'!U5:U34,"M")</f>
        <v>0</v>
      </c>
      <c r="U4" s="12">
        <f>COUNTIF('3 Calendario'!V5:V34,"M")</f>
        <v>0</v>
      </c>
      <c r="V4" s="12">
        <f>COUNTIF('3 Calendario'!W5:W34,"M")</f>
        <v>0</v>
      </c>
      <c r="W4" s="12">
        <f>COUNTIF('3 Calendario'!X5:X34,"M")</f>
        <v>0</v>
      </c>
      <c r="X4" s="12">
        <f>COUNTIF('3 Calendario'!Y5:Y34,"M")</f>
        <v>0</v>
      </c>
      <c r="Y4" s="12">
        <f>COUNTIF('3 Calendario'!Z5:Z34,"M")</f>
        <v>0</v>
      </c>
      <c r="Z4" s="12">
        <f>COUNTIF('3 Calendario'!AA5:AA34,"M")</f>
        <v>0</v>
      </c>
      <c r="AA4" s="12">
        <f>COUNTIF('3 Calendario'!AB5:AB34,"M")</f>
        <v>0</v>
      </c>
      <c r="AB4" s="12">
        <f>COUNTIF('3 Calendario'!AC5:AC34,"M")</f>
        <v>0</v>
      </c>
      <c r="AC4" s="12">
        <f>COUNTIF('3 Calendario'!AD5:AD34,"M")</f>
        <v>0</v>
      </c>
      <c r="AD4" s="12">
        <f>COUNTIF('3 Calendario'!AE5:AE34,"M")</f>
        <v>0</v>
      </c>
      <c r="AE4" s="12">
        <f>COUNTIF('3 Calendario'!AF5:AF34,"M")</f>
        <v>0</v>
      </c>
      <c r="AF4" s="12">
        <f>COUNTIF('3 Calendario'!AG5:AG34,"M")</f>
        <v>0</v>
      </c>
      <c r="AG4" s="11">
        <f t="shared" ref="AG4:AG10" si="0">SUM(B4:AF4)</f>
        <v>9</v>
      </c>
    </row>
    <row r="5" spans="1:33" ht="21.95" customHeight="1" x14ac:dyDescent="0.25">
      <c r="A5" s="14" t="s">
        <v>74</v>
      </c>
      <c r="B5" s="12">
        <f>COUNTIF('3 Calendario'!C5:C34,"P")</f>
        <v>1</v>
      </c>
      <c r="C5" s="12">
        <f>COUNTIF('3 Calendario'!D5:D34,"P")</f>
        <v>2</v>
      </c>
      <c r="D5" s="12">
        <f>COUNTIF('3 Calendario'!E5:E34,"P")</f>
        <v>1</v>
      </c>
      <c r="E5" s="12">
        <f>COUNTIF('3 Calendario'!F5:F34,"P")</f>
        <v>2</v>
      </c>
      <c r="F5" s="12">
        <f>COUNTIF('3 Calendario'!G5:G34,"P")</f>
        <v>1</v>
      </c>
      <c r="G5" s="12">
        <f>COUNTIF('3 Calendario'!H5:H34,"P")</f>
        <v>1</v>
      </c>
      <c r="H5" s="12">
        <f>COUNTIF('3 Calendario'!I5:I34,"P")</f>
        <v>1</v>
      </c>
      <c r="I5" s="12">
        <f>COUNTIF('3 Calendario'!J5:J34,"P")</f>
        <v>0</v>
      </c>
      <c r="J5" s="12">
        <f>COUNTIF('3 Calendario'!K5:K34,"P")</f>
        <v>0</v>
      </c>
      <c r="K5" s="12">
        <f>COUNTIF('3 Calendario'!L5:L34,"P")</f>
        <v>0</v>
      </c>
      <c r="L5" s="12">
        <f>COUNTIF('3 Calendario'!M5:M34,"P")</f>
        <v>0</v>
      </c>
      <c r="M5" s="12">
        <f>COUNTIF('3 Calendario'!N5:N34,"P")</f>
        <v>0</v>
      </c>
      <c r="N5" s="12">
        <f>COUNTIF('3 Calendario'!O5:O34,"P")</f>
        <v>0</v>
      </c>
      <c r="O5" s="12">
        <f>COUNTIF('3 Calendario'!P5:P34,"P")</f>
        <v>0</v>
      </c>
      <c r="P5" s="12">
        <f>COUNTIF('3 Calendario'!Q5:Q34,"P")</f>
        <v>0</v>
      </c>
      <c r="Q5" s="12">
        <f>COUNTIF('3 Calendario'!R5:R34,"P")</f>
        <v>0</v>
      </c>
      <c r="R5" s="12">
        <f>COUNTIF('3 Calendario'!S5:S34,"P")</f>
        <v>0</v>
      </c>
      <c r="S5" s="12">
        <f>COUNTIF('3 Calendario'!T5:T34,"P")</f>
        <v>0</v>
      </c>
      <c r="T5" s="12">
        <f>COUNTIF('3 Calendario'!U5:U34,"P")</f>
        <v>0</v>
      </c>
      <c r="U5" s="12">
        <f>COUNTIF('3 Calendario'!V5:V34,"P")</f>
        <v>0</v>
      </c>
      <c r="V5" s="12">
        <f>COUNTIF('3 Calendario'!W5:W34,"P")</f>
        <v>0</v>
      </c>
      <c r="W5" s="12">
        <f>COUNTIF('3 Calendario'!X5:X34,"P")</f>
        <v>0</v>
      </c>
      <c r="X5" s="12">
        <f>COUNTIF('3 Calendario'!Y5:Y34,"P")</f>
        <v>0</v>
      </c>
      <c r="Y5" s="12">
        <f>COUNTIF('3 Calendario'!Z5:Z34,"P")</f>
        <v>0</v>
      </c>
      <c r="Z5" s="12">
        <f>COUNTIF('3 Calendario'!AA5:AA34,"P")</f>
        <v>0</v>
      </c>
      <c r="AA5" s="12">
        <f>COUNTIF('3 Calendario'!AB5:AB34,"P")</f>
        <v>0</v>
      </c>
      <c r="AB5" s="12">
        <f>COUNTIF('3 Calendario'!AC5:AC34,"P")</f>
        <v>0</v>
      </c>
      <c r="AC5" s="12">
        <f>COUNTIF('3 Calendario'!AD5:AD34,"P")</f>
        <v>0</v>
      </c>
      <c r="AD5" s="12">
        <f>COUNTIF('3 Calendario'!AE5:AE34,"P")</f>
        <v>0</v>
      </c>
      <c r="AE5" s="12">
        <f>COUNTIF('3 Calendario'!AF5:AF34,"P")</f>
        <v>0</v>
      </c>
      <c r="AF5" s="12">
        <f>COUNTIF('3 Calendario'!AG5:AG34,"P")</f>
        <v>0</v>
      </c>
      <c r="AG5" s="11">
        <f t="shared" si="0"/>
        <v>9</v>
      </c>
    </row>
    <row r="6" spans="1:33" ht="21.95" customHeight="1" x14ac:dyDescent="0.25">
      <c r="A6" s="14" t="s">
        <v>77</v>
      </c>
      <c r="B6" s="12">
        <f>COUNTIF('3 Calendario'!C5:C34,"N")</f>
        <v>1</v>
      </c>
      <c r="C6" s="12">
        <f>COUNTIF('3 Calendario'!D5:D34,"N")</f>
        <v>0</v>
      </c>
      <c r="D6" s="12">
        <f>COUNTIF('3 Calendario'!E5:E34,"N")</f>
        <v>2</v>
      </c>
      <c r="E6" s="12">
        <f>COUNTIF('3 Calendario'!F5:F34,"N")</f>
        <v>0</v>
      </c>
      <c r="F6" s="12">
        <f>COUNTIF('3 Calendario'!G5:G34,"N")</f>
        <v>1</v>
      </c>
      <c r="G6" s="12">
        <f>COUNTIF('3 Calendario'!H5:H34,"N")</f>
        <v>0</v>
      </c>
      <c r="H6" s="12">
        <f>COUNTIF('3 Calendario'!I5:I34,"N")</f>
        <v>0</v>
      </c>
      <c r="I6" s="12">
        <f>COUNTIF('3 Calendario'!J5:J34,"N")</f>
        <v>0</v>
      </c>
      <c r="J6" s="12">
        <f>COUNTIF('3 Calendario'!K5:K34,"N")</f>
        <v>0</v>
      </c>
      <c r="K6" s="12">
        <f>COUNTIF('3 Calendario'!L5:L34,"N")</f>
        <v>0</v>
      </c>
      <c r="L6" s="12">
        <f>COUNTIF('3 Calendario'!M5:M34,"N")</f>
        <v>0</v>
      </c>
      <c r="M6" s="12">
        <f>COUNTIF('3 Calendario'!N5:N34,"N")</f>
        <v>0</v>
      </c>
      <c r="N6" s="12">
        <f>COUNTIF('3 Calendario'!O5:O34,"N")</f>
        <v>0</v>
      </c>
      <c r="O6" s="12">
        <f>COUNTIF('3 Calendario'!P5:P34,"N")</f>
        <v>0</v>
      </c>
      <c r="P6" s="12">
        <f>COUNTIF('3 Calendario'!Q5:Q34,"N")</f>
        <v>0</v>
      </c>
      <c r="Q6" s="12">
        <f>COUNTIF('3 Calendario'!R5:R34,"N")</f>
        <v>0</v>
      </c>
      <c r="R6" s="12">
        <f>COUNTIF('3 Calendario'!S5:S34,"N")</f>
        <v>0</v>
      </c>
      <c r="S6" s="12">
        <f>COUNTIF('3 Calendario'!T5:T34,"N")</f>
        <v>0</v>
      </c>
      <c r="T6" s="12">
        <f>COUNTIF('3 Calendario'!U5:U34,"N")</f>
        <v>0</v>
      </c>
      <c r="U6" s="12">
        <f>COUNTIF('3 Calendario'!V5:V34,"N")</f>
        <v>0</v>
      </c>
      <c r="V6" s="12">
        <f>COUNTIF('3 Calendario'!W5:W34,"N")</f>
        <v>0</v>
      </c>
      <c r="W6" s="12">
        <f>COUNTIF('3 Calendario'!X5:X34,"N")</f>
        <v>0</v>
      </c>
      <c r="X6" s="12">
        <f>COUNTIF('3 Calendario'!Y5:Y34,"N")</f>
        <v>0</v>
      </c>
      <c r="Y6" s="12">
        <f>COUNTIF('3 Calendario'!Z5:Z34,"N")</f>
        <v>0</v>
      </c>
      <c r="Z6" s="12">
        <f>COUNTIF('3 Calendario'!AA5:AA34,"N")</f>
        <v>0</v>
      </c>
      <c r="AA6" s="12">
        <f>COUNTIF('3 Calendario'!AB5:AB34,"N")</f>
        <v>0</v>
      </c>
      <c r="AB6" s="12">
        <f>COUNTIF('3 Calendario'!AC5:AC34,"N")</f>
        <v>0</v>
      </c>
      <c r="AC6" s="12">
        <f>COUNTIF('3 Calendario'!AD5:AD34,"N")</f>
        <v>0</v>
      </c>
      <c r="AD6" s="12">
        <f>COUNTIF('3 Calendario'!AE5:AE34,"N")</f>
        <v>0</v>
      </c>
      <c r="AE6" s="12">
        <f>COUNTIF('3 Calendario'!AF5:AF34,"N")</f>
        <v>0</v>
      </c>
      <c r="AF6" s="12">
        <f>COUNTIF('3 Calendario'!AG5:AG34,"N")</f>
        <v>0</v>
      </c>
      <c r="AG6" s="11">
        <f t="shared" si="0"/>
        <v>4</v>
      </c>
    </row>
    <row r="7" spans="1:33" ht="21.95" customHeight="1" x14ac:dyDescent="0.25">
      <c r="A7" s="14" t="s">
        <v>81</v>
      </c>
      <c r="B7" s="12">
        <f>COUNTIF('3 Calendario'!C5:C34,"F")</f>
        <v>0</v>
      </c>
      <c r="C7" s="12">
        <f>COUNTIF('3 Calendario'!D5:D34,"F")</f>
        <v>0</v>
      </c>
      <c r="D7" s="12">
        <f>COUNTIF('3 Calendario'!E5:E34,"F")</f>
        <v>0</v>
      </c>
      <c r="E7" s="12">
        <f>COUNTIF('3 Calendario'!F5:F34,"F")</f>
        <v>0</v>
      </c>
      <c r="F7" s="12">
        <f>COUNTIF('3 Calendario'!G5:G34,"F")</f>
        <v>1</v>
      </c>
      <c r="G7" s="12">
        <f>COUNTIF('3 Calendario'!H5:H34,"F")</f>
        <v>0</v>
      </c>
      <c r="H7" s="12">
        <f>COUNTIF('3 Calendario'!I5:I34,"F")</f>
        <v>1</v>
      </c>
      <c r="I7" s="12">
        <f>COUNTIF('3 Calendario'!J5:J34,"F")</f>
        <v>0</v>
      </c>
      <c r="J7" s="12">
        <f>COUNTIF('3 Calendario'!K5:K34,"F")</f>
        <v>0</v>
      </c>
      <c r="K7" s="12">
        <f>COUNTIF('3 Calendario'!L5:L34,"F")</f>
        <v>0</v>
      </c>
      <c r="L7" s="12">
        <f>COUNTIF('3 Calendario'!M5:M34,"F")</f>
        <v>0</v>
      </c>
      <c r="M7" s="12">
        <f>COUNTIF('3 Calendario'!N5:N34,"F")</f>
        <v>0</v>
      </c>
      <c r="N7" s="12">
        <f>COUNTIF('3 Calendario'!O5:O34,"F")</f>
        <v>0</v>
      </c>
      <c r="O7" s="12">
        <f>COUNTIF('3 Calendario'!P5:P34,"F")</f>
        <v>0</v>
      </c>
      <c r="P7" s="12">
        <f>COUNTIF('3 Calendario'!Q5:Q34,"F")</f>
        <v>0</v>
      </c>
      <c r="Q7" s="12">
        <f>COUNTIF('3 Calendario'!R5:R34,"F")</f>
        <v>0</v>
      </c>
      <c r="R7" s="12">
        <f>COUNTIF('3 Calendario'!S5:S34,"F")</f>
        <v>0</v>
      </c>
      <c r="S7" s="12">
        <f>COUNTIF('3 Calendario'!T5:T34,"F")</f>
        <v>0</v>
      </c>
      <c r="T7" s="12">
        <f>COUNTIF('3 Calendario'!U5:U34,"F")</f>
        <v>0</v>
      </c>
      <c r="U7" s="12">
        <f>COUNTIF('3 Calendario'!V5:V34,"F")</f>
        <v>0</v>
      </c>
      <c r="V7" s="12">
        <f>COUNTIF('3 Calendario'!W5:W34,"F")</f>
        <v>0</v>
      </c>
      <c r="W7" s="12">
        <f>COUNTIF('3 Calendario'!X5:X34,"F")</f>
        <v>0</v>
      </c>
      <c r="X7" s="12">
        <f>COUNTIF('3 Calendario'!Y5:Y34,"F")</f>
        <v>0</v>
      </c>
      <c r="Y7" s="12">
        <f>COUNTIF('3 Calendario'!Z5:Z34,"F")</f>
        <v>0</v>
      </c>
      <c r="Z7" s="12">
        <f>COUNTIF('3 Calendario'!AA5:AA34,"F")</f>
        <v>0</v>
      </c>
      <c r="AA7" s="12">
        <f>COUNTIF('3 Calendario'!AB5:AB34,"F")</f>
        <v>0</v>
      </c>
      <c r="AB7" s="12">
        <f>COUNTIF('3 Calendario'!AC5:AC34,"F")</f>
        <v>0</v>
      </c>
      <c r="AC7" s="12">
        <f>COUNTIF('3 Calendario'!AD5:AD34,"F")</f>
        <v>0</v>
      </c>
      <c r="AD7" s="12">
        <f>COUNTIF('3 Calendario'!AE5:AE34,"F")</f>
        <v>0</v>
      </c>
      <c r="AE7" s="12">
        <f>COUNTIF('3 Calendario'!AF5:AF34,"F")</f>
        <v>0</v>
      </c>
      <c r="AF7" s="12">
        <f>COUNTIF('3 Calendario'!AG5:AG34,"F")</f>
        <v>0</v>
      </c>
      <c r="AG7" s="11">
        <f t="shared" si="0"/>
        <v>2</v>
      </c>
    </row>
    <row r="8" spans="1:33" ht="21.95" customHeight="1" x14ac:dyDescent="0.25">
      <c r="A8" s="14" t="s">
        <v>85</v>
      </c>
      <c r="B8" s="12">
        <f>COUNTIF('3 Calendario'!C5:C34,"R")</f>
        <v>0</v>
      </c>
      <c r="C8" s="12">
        <f>COUNTIF('3 Calendario'!D5:D34,"R")</f>
        <v>0</v>
      </c>
      <c r="D8" s="12">
        <f>COUNTIF('3 Calendario'!E5:E34,"R")</f>
        <v>0</v>
      </c>
      <c r="E8" s="12">
        <f>COUNTIF('3 Calendario'!F5:F34,"R")</f>
        <v>2</v>
      </c>
      <c r="F8" s="12">
        <f>COUNTIF('3 Calendario'!G5:G34,"R")</f>
        <v>0</v>
      </c>
      <c r="G8" s="12">
        <f>COUNTIF('3 Calendario'!H5:H34,"R")</f>
        <v>1</v>
      </c>
      <c r="H8" s="12">
        <f>COUNTIF('3 Calendario'!I5:I34,"R")</f>
        <v>1</v>
      </c>
      <c r="I8" s="12">
        <f>COUNTIF('3 Calendario'!J5:J34,"R")</f>
        <v>0</v>
      </c>
      <c r="J8" s="12">
        <f>COUNTIF('3 Calendario'!K5:K34,"R")</f>
        <v>0</v>
      </c>
      <c r="K8" s="12">
        <f>COUNTIF('3 Calendario'!L5:L34,"R")</f>
        <v>0</v>
      </c>
      <c r="L8" s="12">
        <f>COUNTIF('3 Calendario'!M5:M34,"R")</f>
        <v>0</v>
      </c>
      <c r="M8" s="12">
        <f>COUNTIF('3 Calendario'!N5:N34,"R")</f>
        <v>0</v>
      </c>
      <c r="N8" s="12">
        <f>COUNTIF('3 Calendario'!O5:O34,"R")</f>
        <v>0</v>
      </c>
      <c r="O8" s="12">
        <f>COUNTIF('3 Calendario'!P5:P34,"R")</f>
        <v>0</v>
      </c>
      <c r="P8" s="12">
        <f>COUNTIF('3 Calendario'!Q5:Q34,"R")</f>
        <v>0</v>
      </c>
      <c r="Q8" s="12">
        <f>COUNTIF('3 Calendario'!R5:R34,"R")</f>
        <v>0</v>
      </c>
      <c r="R8" s="12">
        <f>COUNTIF('3 Calendario'!S5:S34,"R")</f>
        <v>0</v>
      </c>
      <c r="S8" s="12">
        <f>COUNTIF('3 Calendario'!T5:T34,"R")</f>
        <v>0</v>
      </c>
      <c r="T8" s="12">
        <f>COUNTIF('3 Calendario'!U5:U34,"R")</f>
        <v>0</v>
      </c>
      <c r="U8" s="12">
        <f>COUNTIF('3 Calendario'!V5:V34,"R")</f>
        <v>0</v>
      </c>
      <c r="V8" s="12">
        <f>COUNTIF('3 Calendario'!W5:W34,"R")</f>
        <v>0</v>
      </c>
      <c r="W8" s="12">
        <f>COUNTIF('3 Calendario'!X5:X34,"R")</f>
        <v>0</v>
      </c>
      <c r="X8" s="12">
        <f>COUNTIF('3 Calendario'!Y5:Y34,"R")</f>
        <v>0</v>
      </c>
      <c r="Y8" s="12">
        <f>COUNTIF('3 Calendario'!Z5:Z34,"R")</f>
        <v>0</v>
      </c>
      <c r="Z8" s="12">
        <f>COUNTIF('3 Calendario'!AA5:AA34,"R")</f>
        <v>0</v>
      </c>
      <c r="AA8" s="12">
        <f>COUNTIF('3 Calendario'!AB5:AB34,"R")</f>
        <v>0</v>
      </c>
      <c r="AB8" s="12">
        <f>COUNTIF('3 Calendario'!AC5:AC34,"R")</f>
        <v>0</v>
      </c>
      <c r="AC8" s="12">
        <f>COUNTIF('3 Calendario'!AD5:AD34,"R")</f>
        <v>0</v>
      </c>
      <c r="AD8" s="12">
        <f>COUNTIF('3 Calendario'!AE5:AE34,"R")</f>
        <v>0</v>
      </c>
      <c r="AE8" s="12">
        <f>COUNTIF('3 Calendario'!AF5:AF34,"R")</f>
        <v>0</v>
      </c>
      <c r="AF8" s="12">
        <f>COUNTIF('3 Calendario'!AG5:AG34,"R")</f>
        <v>0</v>
      </c>
      <c r="AG8" s="11">
        <f t="shared" si="0"/>
        <v>4</v>
      </c>
    </row>
    <row r="9" spans="1:33" ht="21.95" customHeight="1" x14ac:dyDescent="0.25">
      <c r="A9" s="14" t="s">
        <v>88</v>
      </c>
      <c r="B9" s="12">
        <f>COUNTIF('3 Calendario'!C5:C34,"FE")</f>
        <v>0</v>
      </c>
      <c r="C9" s="12">
        <f>COUNTIF('3 Calendario'!D5:D34,"FE")</f>
        <v>0</v>
      </c>
      <c r="D9" s="12">
        <f>COUNTIF('3 Calendario'!E5:E34,"FE")</f>
        <v>0</v>
      </c>
      <c r="E9" s="12">
        <f>COUNTIF('3 Calendario'!F5:F34,"FE")</f>
        <v>0</v>
      </c>
      <c r="F9" s="12">
        <f>COUNTIF('3 Calendario'!G5:G34,"FE")</f>
        <v>0</v>
      </c>
      <c r="G9" s="12">
        <f>COUNTIF('3 Calendario'!H5:H34,"FE")</f>
        <v>0</v>
      </c>
      <c r="H9" s="12">
        <f>COUNTIF('3 Calendario'!I5:I34,"FE")</f>
        <v>0</v>
      </c>
      <c r="I9" s="12">
        <f>COUNTIF('3 Calendario'!J5:J34,"FE")</f>
        <v>0</v>
      </c>
      <c r="J9" s="12">
        <f>COUNTIF('3 Calendario'!K5:K34,"FE")</f>
        <v>0</v>
      </c>
      <c r="K9" s="12">
        <f>COUNTIF('3 Calendario'!L5:L34,"FE")</f>
        <v>0</v>
      </c>
      <c r="L9" s="12">
        <f>COUNTIF('3 Calendario'!M5:M34,"FE")</f>
        <v>0</v>
      </c>
      <c r="M9" s="12">
        <f>COUNTIF('3 Calendario'!N5:N34,"FE")</f>
        <v>0</v>
      </c>
      <c r="N9" s="12">
        <f>COUNTIF('3 Calendario'!O5:O34,"FE")</f>
        <v>0</v>
      </c>
      <c r="O9" s="12">
        <f>COUNTIF('3 Calendario'!P5:P34,"FE")</f>
        <v>0</v>
      </c>
      <c r="P9" s="12">
        <f>COUNTIF('3 Calendario'!Q5:Q34,"FE")</f>
        <v>0</v>
      </c>
      <c r="Q9" s="12">
        <f>COUNTIF('3 Calendario'!R5:R34,"FE")</f>
        <v>0</v>
      </c>
      <c r="R9" s="12">
        <f>COUNTIF('3 Calendario'!S5:S34,"FE")</f>
        <v>0</v>
      </c>
      <c r="S9" s="12">
        <f>COUNTIF('3 Calendario'!T5:T34,"FE")</f>
        <v>0</v>
      </c>
      <c r="T9" s="12">
        <f>COUNTIF('3 Calendario'!U5:U34,"FE")</f>
        <v>0</v>
      </c>
      <c r="U9" s="12">
        <f>COUNTIF('3 Calendario'!V5:V34,"FE")</f>
        <v>0</v>
      </c>
      <c r="V9" s="12">
        <f>COUNTIF('3 Calendario'!W5:W34,"FE")</f>
        <v>0</v>
      </c>
      <c r="W9" s="12">
        <f>COUNTIF('3 Calendario'!X5:X34,"FE")</f>
        <v>0</v>
      </c>
      <c r="X9" s="12">
        <f>COUNTIF('3 Calendario'!Y5:Y34,"FE")</f>
        <v>0</v>
      </c>
      <c r="Y9" s="12">
        <f>COUNTIF('3 Calendario'!Z5:Z34,"FE")</f>
        <v>0</v>
      </c>
      <c r="Z9" s="12">
        <f>COUNTIF('3 Calendario'!AA5:AA34,"FE")</f>
        <v>0</v>
      </c>
      <c r="AA9" s="12">
        <f>COUNTIF('3 Calendario'!AB5:AB34,"FE")</f>
        <v>0</v>
      </c>
      <c r="AB9" s="12">
        <f>COUNTIF('3 Calendario'!AC5:AC34,"FE")</f>
        <v>0</v>
      </c>
      <c r="AC9" s="12">
        <f>COUNTIF('3 Calendario'!AD5:AD34,"FE")</f>
        <v>0</v>
      </c>
      <c r="AD9" s="12">
        <f>COUNTIF('3 Calendario'!AE5:AE34,"FE")</f>
        <v>0</v>
      </c>
      <c r="AE9" s="12">
        <f>COUNTIF('3 Calendario'!AF5:AF34,"FE")</f>
        <v>0</v>
      </c>
      <c r="AF9" s="12">
        <f>COUNTIF('3 Calendario'!AG5:AG34,"FE")</f>
        <v>0</v>
      </c>
      <c r="AG9" s="11">
        <f t="shared" si="0"/>
        <v>0</v>
      </c>
    </row>
    <row r="10" spans="1:33" ht="21.95" customHeight="1" x14ac:dyDescent="0.25">
      <c r="A10" s="14" t="s">
        <v>91</v>
      </c>
      <c r="B10" s="12">
        <f>COUNTIF('3 Calendario'!C5:C34,"ML")</f>
        <v>0</v>
      </c>
      <c r="C10" s="12">
        <f>COUNTIF('3 Calendario'!D5:D34,"ML")</f>
        <v>0</v>
      </c>
      <c r="D10" s="12">
        <f>COUNTIF('3 Calendario'!E5:E34,"ML")</f>
        <v>0</v>
      </c>
      <c r="E10" s="12">
        <f>COUNTIF('3 Calendario'!F5:F34,"ML")</f>
        <v>0</v>
      </c>
      <c r="F10" s="12">
        <f>COUNTIF('3 Calendario'!G5:G34,"ML")</f>
        <v>0</v>
      </c>
      <c r="G10" s="12">
        <f>COUNTIF('3 Calendario'!H5:H34,"ML")</f>
        <v>0</v>
      </c>
      <c r="H10" s="12">
        <f>COUNTIF('3 Calendario'!I5:I34,"ML")</f>
        <v>0</v>
      </c>
      <c r="I10" s="12">
        <f>COUNTIF('3 Calendario'!J5:J34,"ML")</f>
        <v>0</v>
      </c>
      <c r="J10" s="12">
        <f>COUNTIF('3 Calendario'!K5:K34,"ML")</f>
        <v>0</v>
      </c>
      <c r="K10" s="12">
        <f>COUNTIF('3 Calendario'!L5:L34,"ML")</f>
        <v>0</v>
      </c>
      <c r="L10" s="12">
        <f>COUNTIF('3 Calendario'!M5:M34,"ML")</f>
        <v>0</v>
      </c>
      <c r="M10" s="12">
        <f>COUNTIF('3 Calendario'!N5:N34,"ML")</f>
        <v>0</v>
      </c>
      <c r="N10" s="12">
        <f>COUNTIF('3 Calendario'!O5:O34,"ML")</f>
        <v>0</v>
      </c>
      <c r="O10" s="12">
        <f>COUNTIF('3 Calendario'!P5:P34,"ML")</f>
        <v>0</v>
      </c>
      <c r="P10" s="12">
        <f>COUNTIF('3 Calendario'!Q5:Q34,"ML")</f>
        <v>0</v>
      </c>
      <c r="Q10" s="12">
        <f>COUNTIF('3 Calendario'!R5:R34,"ML")</f>
        <v>0</v>
      </c>
      <c r="R10" s="12">
        <f>COUNTIF('3 Calendario'!S5:S34,"ML")</f>
        <v>0</v>
      </c>
      <c r="S10" s="12">
        <f>COUNTIF('3 Calendario'!T5:T34,"ML")</f>
        <v>0</v>
      </c>
      <c r="T10" s="12">
        <f>COUNTIF('3 Calendario'!U5:U34,"ML")</f>
        <v>0</v>
      </c>
      <c r="U10" s="12">
        <f>COUNTIF('3 Calendario'!V5:V34,"ML")</f>
        <v>0</v>
      </c>
      <c r="V10" s="12">
        <f>COUNTIF('3 Calendario'!W5:W34,"ML")</f>
        <v>0</v>
      </c>
      <c r="W10" s="12">
        <f>COUNTIF('3 Calendario'!X5:X34,"ML")</f>
        <v>0</v>
      </c>
      <c r="X10" s="12">
        <f>COUNTIF('3 Calendario'!Y5:Y34,"ML")</f>
        <v>0</v>
      </c>
      <c r="Y10" s="12">
        <f>COUNTIF('3 Calendario'!Z5:Z34,"ML")</f>
        <v>0</v>
      </c>
      <c r="Z10" s="12">
        <f>COUNTIF('3 Calendario'!AA5:AA34,"ML")</f>
        <v>0</v>
      </c>
      <c r="AA10" s="12">
        <f>COUNTIF('3 Calendario'!AB5:AB34,"ML")</f>
        <v>0</v>
      </c>
      <c r="AB10" s="12">
        <f>COUNTIF('3 Calendario'!AC5:AC34,"ML")</f>
        <v>0</v>
      </c>
      <c r="AC10" s="12">
        <f>COUNTIF('3 Calendario'!AD5:AD34,"ML")</f>
        <v>0</v>
      </c>
      <c r="AD10" s="12">
        <f>COUNTIF('3 Calendario'!AE5:AE34,"ML")</f>
        <v>0</v>
      </c>
      <c r="AE10" s="12">
        <f>COUNTIF('3 Calendario'!AF5:AF34,"ML")</f>
        <v>0</v>
      </c>
      <c r="AF10" s="12">
        <f>COUNTIF('3 Calendario'!AG5:AG34,"ML")</f>
        <v>0</v>
      </c>
      <c r="AG10" s="11">
        <f t="shared" si="0"/>
        <v>0</v>
      </c>
    </row>
  </sheetData>
  <mergeCells count="1">
    <mergeCell ref="A1:AG1"/>
  </mergeCells>
  <conditionalFormatting sqref="B4:AF5">
    <cfRule type="expression" dxfId="0" priority="1">
      <formula>AND(ISNUMBER(B4),B4=0)</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workbookViewId="0">
      <selection sqref="A1:H1"/>
    </sheetView>
  </sheetViews>
  <sheetFormatPr defaultRowHeight="15" x14ac:dyDescent="0.25"/>
  <cols>
    <col min="1" max="1" width="14" customWidth="1"/>
    <col min="2" max="2" width="24" customWidth="1"/>
    <col min="3" max="8" width="14" customWidth="1"/>
  </cols>
  <sheetData>
    <row r="1" spans="1:8" ht="32.1" customHeight="1" x14ac:dyDescent="0.25">
      <c r="A1" s="23" t="s">
        <v>104</v>
      </c>
      <c r="B1" s="20"/>
      <c r="C1" s="20"/>
      <c r="D1" s="20"/>
      <c r="E1" s="20"/>
      <c r="F1" s="20"/>
      <c r="G1" s="20"/>
      <c r="H1" s="20"/>
    </row>
    <row r="3" spans="1:8" ht="27.95" customHeight="1" x14ac:dyDescent="0.25">
      <c r="A3" s="2" t="s">
        <v>28</v>
      </c>
      <c r="B3" s="2" t="s">
        <v>96</v>
      </c>
      <c r="C3" s="2" t="s">
        <v>105</v>
      </c>
      <c r="D3" s="2" t="s">
        <v>106</v>
      </c>
      <c r="E3" s="2" t="s">
        <v>107</v>
      </c>
      <c r="F3" s="2" t="s">
        <v>108</v>
      </c>
      <c r="G3" s="2" t="s">
        <v>109</v>
      </c>
      <c r="H3" s="2" t="s">
        <v>110</v>
      </c>
    </row>
    <row r="4" spans="1:8" ht="21.95" customHeight="1" x14ac:dyDescent="0.25">
      <c r="A4" s="9" t="str">
        <f>'1 Dipendenti'!A3</f>
        <v>OP-001</v>
      </c>
      <c r="B4" s="9" t="str">
        <f>'1 Dipendenti'!B3</f>
        <v>Marco Esposito</v>
      </c>
      <c r="C4" s="12">
        <f>IFERROR('1 Dipendenti'!H3,0)*4</f>
        <v>160</v>
      </c>
      <c r="D4" s="11">
        <f>'3 Calendario'!AH5</f>
        <v>0</v>
      </c>
      <c r="E4" s="12">
        <f>COUNTIF('3 Calendario'!C5:AG5,"N")</f>
        <v>1</v>
      </c>
      <c r="F4" s="12">
        <f>COUNTIF('3 Calendario'!C5:AG5,"F")</f>
        <v>0</v>
      </c>
      <c r="G4" s="12">
        <f>'3 Calendario'!AI5</f>
        <v>7</v>
      </c>
      <c r="H4" s="15">
        <f t="shared" ref="H4:H33" si="0">IFERROR(D4-C4,"")</f>
        <v>-160</v>
      </c>
    </row>
    <row r="5" spans="1:8" ht="21.95" customHeight="1" x14ac:dyDescent="0.25">
      <c r="A5" s="9" t="str">
        <f>'1 Dipendenti'!A4</f>
        <v>OP-002</v>
      </c>
      <c r="B5" s="9" t="str">
        <f>'1 Dipendenti'!B4</f>
        <v>Sara Romano</v>
      </c>
      <c r="C5" s="12">
        <f>IFERROR('1 Dipendenti'!H4,0)*4</f>
        <v>160</v>
      </c>
      <c r="D5" s="11">
        <f>'3 Calendario'!AH6</f>
        <v>0</v>
      </c>
      <c r="E5" s="12">
        <f>COUNTIF('3 Calendario'!C6:AG6,"N")</f>
        <v>1</v>
      </c>
      <c r="F5" s="12">
        <f>COUNTIF('3 Calendario'!C6:AG6,"F")</f>
        <v>0</v>
      </c>
      <c r="G5" s="12">
        <f>'3 Calendario'!AI6</f>
        <v>7</v>
      </c>
      <c r="H5" s="15">
        <f t="shared" si="0"/>
        <v>-160</v>
      </c>
    </row>
    <row r="6" spans="1:8" ht="21.95" customHeight="1" x14ac:dyDescent="0.25">
      <c r="A6" s="9" t="str">
        <f>'1 Dipendenti'!A5</f>
        <v>OP-003</v>
      </c>
      <c r="B6" s="9" t="str">
        <f>'1 Dipendenti'!B5</f>
        <v>Luca Greco</v>
      </c>
      <c r="C6" s="12">
        <f>IFERROR('1 Dipendenti'!H5,0)*4</f>
        <v>160</v>
      </c>
      <c r="D6" s="11">
        <f>'3 Calendario'!AH7</f>
        <v>0</v>
      </c>
      <c r="E6" s="12">
        <f>COUNTIF('3 Calendario'!C7:AG7,"N")</f>
        <v>2</v>
      </c>
      <c r="F6" s="12">
        <f>COUNTIF('3 Calendario'!C7:AG7,"F")</f>
        <v>1</v>
      </c>
      <c r="G6" s="12">
        <f>'3 Calendario'!AI7</f>
        <v>7</v>
      </c>
      <c r="H6" s="15">
        <f t="shared" si="0"/>
        <v>-160</v>
      </c>
    </row>
    <row r="7" spans="1:8" ht="21.95" customHeight="1" x14ac:dyDescent="0.25">
      <c r="A7" s="9" t="str">
        <f>'1 Dipendenti'!A6</f>
        <v>OP-004</v>
      </c>
      <c r="B7" s="9" t="str">
        <f>'1 Dipendenti'!B6</f>
        <v>Elena Russo</v>
      </c>
      <c r="C7" s="12">
        <f>IFERROR('1 Dipendenti'!H6,0)*4</f>
        <v>160</v>
      </c>
      <c r="D7" s="11">
        <f>'3 Calendario'!AH8</f>
        <v>0</v>
      </c>
      <c r="E7" s="12">
        <f>COUNTIF('3 Calendario'!C8:AG8,"N")</f>
        <v>0</v>
      </c>
      <c r="F7" s="12">
        <f>COUNTIF('3 Calendario'!C8:AG8,"F")</f>
        <v>1</v>
      </c>
      <c r="G7" s="12">
        <f>'3 Calendario'!AI8</f>
        <v>7</v>
      </c>
      <c r="H7" s="15">
        <f t="shared" si="0"/>
        <v>-160</v>
      </c>
    </row>
    <row r="8" spans="1:8" ht="21.95" customHeight="1" x14ac:dyDescent="0.25">
      <c r="A8" s="9" t="str">
        <f>'1 Dipendenti'!A7</f>
        <v>OP-005</v>
      </c>
      <c r="B8" s="9" t="str">
        <f>'1 Dipendenti'!B7</f>
        <v>Davide Costa</v>
      </c>
      <c r="C8" s="12">
        <f>IFERROR('1 Dipendenti'!H7,0)*4</f>
        <v>160</v>
      </c>
      <c r="D8" s="11">
        <f>'3 Calendario'!AH9</f>
        <v>0</v>
      </c>
      <c r="E8" s="12">
        <f>COUNTIF('3 Calendario'!C9:AG9,"N")</f>
        <v>0</v>
      </c>
      <c r="F8" s="12">
        <f>COUNTIF('3 Calendario'!C9:AG9,"F")</f>
        <v>0</v>
      </c>
      <c r="G8" s="12">
        <f>'3 Calendario'!AI9</f>
        <v>0</v>
      </c>
      <c r="H8" s="15">
        <f t="shared" si="0"/>
        <v>-160</v>
      </c>
    </row>
    <row r="9" spans="1:8" ht="21.95" customHeight="1" x14ac:dyDescent="0.25">
      <c r="A9" s="9" t="str">
        <f>'1 Dipendenti'!A8</f>
        <v>OP-006</v>
      </c>
      <c r="B9" s="9" t="str">
        <f>'1 Dipendenti'!B8</f>
        <v>Chiara Marini</v>
      </c>
      <c r="C9" s="12">
        <f>IFERROR('1 Dipendenti'!H8,0)*4</f>
        <v>128</v>
      </c>
      <c r="D9" s="11">
        <f>'3 Calendario'!AH10</f>
        <v>0</v>
      </c>
      <c r="E9" s="12">
        <f>COUNTIF('3 Calendario'!C10:AG10,"N")</f>
        <v>0</v>
      </c>
      <c r="F9" s="12">
        <f>COUNTIF('3 Calendario'!C10:AG10,"F")</f>
        <v>0</v>
      </c>
      <c r="G9" s="12">
        <f>'3 Calendario'!AI10</f>
        <v>0</v>
      </c>
      <c r="H9" s="15">
        <f t="shared" si="0"/>
        <v>-128</v>
      </c>
    </row>
    <row r="10" spans="1:8" ht="21.95" customHeight="1" x14ac:dyDescent="0.25">
      <c r="A10" s="9" t="str">
        <f>'1 Dipendenti'!A9</f>
        <v>OP-007</v>
      </c>
      <c r="B10" s="9" t="str">
        <f>'1 Dipendenti'!B9</f>
        <v>Federico Conti</v>
      </c>
      <c r="C10" s="12">
        <f>IFERROR('1 Dipendenti'!H9,0)*4</f>
        <v>160</v>
      </c>
      <c r="D10" s="11">
        <f>'3 Calendario'!AH11</f>
        <v>0</v>
      </c>
      <c r="E10" s="12">
        <f>COUNTIF('3 Calendario'!C11:AG11,"N")</f>
        <v>0</v>
      </c>
      <c r="F10" s="12">
        <f>COUNTIF('3 Calendario'!C11:AG11,"F")</f>
        <v>0</v>
      </c>
      <c r="G10" s="12">
        <f>'3 Calendario'!AI11</f>
        <v>0</v>
      </c>
      <c r="H10" s="15">
        <f t="shared" si="0"/>
        <v>-160</v>
      </c>
    </row>
    <row r="11" spans="1:8" ht="21.95" customHeight="1" x14ac:dyDescent="0.25">
      <c r="A11" s="9" t="str">
        <f>'1 Dipendenti'!A10</f>
        <v>OP-008</v>
      </c>
      <c r="B11" s="9" t="str">
        <f>'1 Dipendenti'!B10</f>
        <v>Alice Lombardi</v>
      </c>
      <c r="C11" s="12">
        <f>IFERROR('1 Dipendenti'!H10,0)*4</f>
        <v>160</v>
      </c>
      <c r="D11" s="11">
        <f>'3 Calendario'!AH12</f>
        <v>0</v>
      </c>
      <c r="E11" s="12">
        <f>COUNTIF('3 Calendario'!C12:AG12,"N")</f>
        <v>0</v>
      </c>
      <c r="F11" s="12">
        <f>COUNTIF('3 Calendario'!C12:AG12,"F")</f>
        <v>0</v>
      </c>
      <c r="G11" s="12">
        <f>'3 Calendario'!AI12</f>
        <v>0</v>
      </c>
      <c r="H11" s="15">
        <f t="shared" si="0"/>
        <v>-160</v>
      </c>
    </row>
    <row r="12" spans="1:8" ht="21.95" customHeight="1" x14ac:dyDescent="0.25">
      <c r="A12" s="9">
        <f>'1 Dipendenti'!A11</f>
        <v>0</v>
      </c>
      <c r="B12" s="9">
        <f>'1 Dipendenti'!B11</f>
        <v>0</v>
      </c>
      <c r="C12" s="12">
        <f>IFERROR('1 Dipendenti'!H11,0)*4</f>
        <v>0</v>
      </c>
      <c r="D12" s="11">
        <f>'3 Calendario'!AH13</f>
        <v>0</v>
      </c>
      <c r="E12" s="12">
        <f>COUNTIF('3 Calendario'!C13:AG13,"N")</f>
        <v>0</v>
      </c>
      <c r="F12" s="12">
        <f>COUNTIF('3 Calendario'!C13:AG13,"F")</f>
        <v>0</v>
      </c>
      <c r="G12" s="12">
        <f>'3 Calendario'!AI13</f>
        <v>0</v>
      </c>
      <c r="H12" s="15">
        <f t="shared" si="0"/>
        <v>0</v>
      </c>
    </row>
    <row r="13" spans="1:8" ht="21.95" customHeight="1" x14ac:dyDescent="0.25">
      <c r="A13" s="9">
        <f>'1 Dipendenti'!A12</f>
        <v>0</v>
      </c>
      <c r="B13" s="9">
        <f>'1 Dipendenti'!B12</f>
        <v>0</v>
      </c>
      <c r="C13" s="12">
        <f>IFERROR('1 Dipendenti'!H12,0)*4</f>
        <v>0</v>
      </c>
      <c r="D13" s="11">
        <f>'3 Calendario'!AH14</f>
        <v>0</v>
      </c>
      <c r="E13" s="12">
        <f>COUNTIF('3 Calendario'!C14:AG14,"N")</f>
        <v>0</v>
      </c>
      <c r="F13" s="12">
        <f>COUNTIF('3 Calendario'!C14:AG14,"F")</f>
        <v>0</v>
      </c>
      <c r="G13" s="12">
        <f>'3 Calendario'!AI14</f>
        <v>0</v>
      </c>
      <c r="H13" s="15">
        <f t="shared" si="0"/>
        <v>0</v>
      </c>
    </row>
    <row r="14" spans="1:8" ht="21.95" customHeight="1" x14ac:dyDescent="0.25">
      <c r="A14" s="9">
        <f>'1 Dipendenti'!A13</f>
        <v>0</v>
      </c>
      <c r="B14" s="9">
        <f>'1 Dipendenti'!B13</f>
        <v>0</v>
      </c>
      <c r="C14" s="12">
        <f>IFERROR('1 Dipendenti'!H13,0)*4</f>
        <v>0</v>
      </c>
      <c r="D14" s="11">
        <f>'3 Calendario'!AH15</f>
        <v>0</v>
      </c>
      <c r="E14" s="12">
        <f>COUNTIF('3 Calendario'!C15:AG15,"N")</f>
        <v>0</v>
      </c>
      <c r="F14" s="12">
        <f>COUNTIF('3 Calendario'!C15:AG15,"F")</f>
        <v>0</v>
      </c>
      <c r="G14" s="12">
        <f>'3 Calendario'!AI15</f>
        <v>0</v>
      </c>
      <c r="H14" s="15">
        <f t="shared" si="0"/>
        <v>0</v>
      </c>
    </row>
    <row r="15" spans="1:8" ht="21.95" customHeight="1" x14ac:dyDescent="0.25">
      <c r="A15" s="9">
        <f>'1 Dipendenti'!A14</f>
        <v>0</v>
      </c>
      <c r="B15" s="9">
        <f>'1 Dipendenti'!B14</f>
        <v>0</v>
      </c>
      <c r="C15" s="12">
        <f>IFERROR('1 Dipendenti'!H14,0)*4</f>
        <v>0</v>
      </c>
      <c r="D15" s="11">
        <f>'3 Calendario'!AH16</f>
        <v>0</v>
      </c>
      <c r="E15" s="12">
        <f>COUNTIF('3 Calendario'!C16:AG16,"N")</f>
        <v>0</v>
      </c>
      <c r="F15" s="12">
        <f>COUNTIF('3 Calendario'!C16:AG16,"F")</f>
        <v>0</v>
      </c>
      <c r="G15" s="12">
        <f>'3 Calendario'!AI16</f>
        <v>0</v>
      </c>
      <c r="H15" s="15">
        <f t="shared" si="0"/>
        <v>0</v>
      </c>
    </row>
    <row r="16" spans="1:8" ht="21.95" customHeight="1" x14ac:dyDescent="0.25">
      <c r="A16" s="9">
        <f>'1 Dipendenti'!A15</f>
        <v>0</v>
      </c>
      <c r="B16" s="9">
        <f>'1 Dipendenti'!B15</f>
        <v>0</v>
      </c>
      <c r="C16" s="12">
        <f>IFERROR('1 Dipendenti'!H15,0)*4</f>
        <v>0</v>
      </c>
      <c r="D16" s="11">
        <f>'3 Calendario'!AH17</f>
        <v>0</v>
      </c>
      <c r="E16" s="12">
        <f>COUNTIF('3 Calendario'!C17:AG17,"N")</f>
        <v>0</v>
      </c>
      <c r="F16" s="12">
        <f>COUNTIF('3 Calendario'!C17:AG17,"F")</f>
        <v>0</v>
      </c>
      <c r="G16" s="12">
        <f>'3 Calendario'!AI17</f>
        <v>0</v>
      </c>
      <c r="H16" s="15">
        <f t="shared" si="0"/>
        <v>0</v>
      </c>
    </row>
    <row r="17" spans="1:8" ht="21.95" customHeight="1" x14ac:dyDescent="0.25">
      <c r="A17" s="9">
        <f>'1 Dipendenti'!A16</f>
        <v>0</v>
      </c>
      <c r="B17" s="9">
        <f>'1 Dipendenti'!B16</f>
        <v>0</v>
      </c>
      <c r="C17" s="12">
        <f>IFERROR('1 Dipendenti'!H16,0)*4</f>
        <v>0</v>
      </c>
      <c r="D17" s="11">
        <f>'3 Calendario'!AH18</f>
        <v>0</v>
      </c>
      <c r="E17" s="12">
        <f>COUNTIF('3 Calendario'!C18:AG18,"N")</f>
        <v>0</v>
      </c>
      <c r="F17" s="12">
        <f>COUNTIF('3 Calendario'!C18:AG18,"F")</f>
        <v>0</v>
      </c>
      <c r="G17" s="12">
        <f>'3 Calendario'!AI18</f>
        <v>0</v>
      </c>
      <c r="H17" s="15">
        <f t="shared" si="0"/>
        <v>0</v>
      </c>
    </row>
    <row r="18" spans="1:8" ht="21.95" customHeight="1" x14ac:dyDescent="0.25">
      <c r="A18" s="9">
        <f>'1 Dipendenti'!A17</f>
        <v>0</v>
      </c>
      <c r="B18" s="9">
        <f>'1 Dipendenti'!B17</f>
        <v>0</v>
      </c>
      <c r="C18" s="12">
        <f>IFERROR('1 Dipendenti'!H17,0)*4</f>
        <v>0</v>
      </c>
      <c r="D18" s="11">
        <f>'3 Calendario'!AH19</f>
        <v>0</v>
      </c>
      <c r="E18" s="12">
        <f>COUNTIF('3 Calendario'!C19:AG19,"N")</f>
        <v>0</v>
      </c>
      <c r="F18" s="12">
        <f>COUNTIF('3 Calendario'!C19:AG19,"F")</f>
        <v>0</v>
      </c>
      <c r="G18" s="12">
        <f>'3 Calendario'!AI19</f>
        <v>0</v>
      </c>
      <c r="H18" s="15">
        <f t="shared" si="0"/>
        <v>0</v>
      </c>
    </row>
    <row r="19" spans="1:8" ht="21.95" customHeight="1" x14ac:dyDescent="0.25">
      <c r="A19" s="9">
        <f>'1 Dipendenti'!A18</f>
        <v>0</v>
      </c>
      <c r="B19" s="9">
        <f>'1 Dipendenti'!B18</f>
        <v>0</v>
      </c>
      <c r="C19" s="12">
        <f>IFERROR('1 Dipendenti'!H18,0)*4</f>
        <v>0</v>
      </c>
      <c r="D19" s="11">
        <f>'3 Calendario'!AH20</f>
        <v>0</v>
      </c>
      <c r="E19" s="12">
        <f>COUNTIF('3 Calendario'!C20:AG20,"N")</f>
        <v>0</v>
      </c>
      <c r="F19" s="12">
        <f>COUNTIF('3 Calendario'!C20:AG20,"F")</f>
        <v>0</v>
      </c>
      <c r="G19" s="12">
        <f>'3 Calendario'!AI20</f>
        <v>0</v>
      </c>
      <c r="H19" s="15">
        <f t="shared" si="0"/>
        <v>0</v>
      </c>
    </row>
    <row r="20" spans="1:8" ht="21.95" customHeight="1" x14ac:dyDescent="0.25">
      <c r="A20" s="9">
        <f>'1 Dipendenti'!A19</f>
        <v>0</v>
      </c>
      <c r="B20" s="9">
        <f>'1 Dipendenti'!B19</f>
        <v>0</v>
      </c>
      <c r="C20" s="12">
        <f>IFERROR('1 Dipendenti'!H19,0)*4</f>
        <v>0</v>
      </c>
      <c r="D20" s="11">
        <f>'3 Calendario'!AH21</f>
        <v>0</v>
      </c>
      <c r="E20" s="12">
        <f>COUNTIF('3 Calendario'!C21:AG21,"N")</f>
        <v>0</v>
      </c>
      <c r="F20" s="12">
        <f>COUNTIF('3 Calendario'!C21:AG21,"F")</f>
        <v>0</v>
      </c>
      <c r="G20" s="12">
        <f>'3 Calendario'!AI21</f>
        <v>0</v>
      </c>
      <c r="H20" s="15">
        <f t="shared" si="0"/>
        <v>0</v>
      </c>
    </row>
    <row r="21" spans="1:8" ht="21.95" customHeight="1" x14ac:dyDescent="0.25">
      <c r="A21" s="9">
        <f>'1 Dipendenti'!A20</f>
        <v>0</v>
      </c>
      <c r="B21" s="9">
        <f>'1 Dipendenti'!B20</f>
        <v>0</v>
      </c>
      <c r="C21" s="12">
        <f>IFERROR('1 Dipendenti'!H20,0)*4</f>
        <v>0</v>
      </c>
      <c r="D21" s="11">
        <f>'3 Calendario'!AH22</f>
        <v>0</v>
      </c>
      <c r="E21" s="12">
        <f>COUNTIF('3 Calendario'!C22:AG22,"N")</f>
        <v>0</v>
      </c>
      <c r="F21" s="12">
        <f>COUNTIF('3 Calendario'!C22:AG22,"F")</f>
        <v>0</v>
      </c>
      <c r="G21" s="12">
        <f>'3 Calendario'!AI22</f>
        <v>0</v>
      </c>
      <c r="H21" s="15">
        <f t="shared" si="0"/>
        <v>0</v>
      </c>
    </row>
    <row r="22" spans="1:8" ht="21.95" customHeight="1" x14ac:dyDescent="0.25">
      <c r="A22" s="9">
        <f>'1 Dipendenti'!A21</f>
        <v>0</v>
      </c>
      <c r="B22" s="9">
        <f>'1 Dipendenti'!B21</f>
        <v>0</v>
      </c>
      <c r="C22" s="12">
        <f>IFERROR('1 Dipendenti'!H21,0)*4</f>
        <v>0</v>
      </c>
      <c r="D22" s="11">
        <f>'3 Calendario'!AH23</f>
        <v>0</v>
      </c>
      <c r="E22" s="12">
        <f>COUNTIF('3 Calendario'!C23:AG23,"N")</f>
        <v>0</v>
      </c>
      <c r="F22" s="12">
        <f>COUNTIF('3 Calendario'!C23:AG23,"F")</f>
        <v>0</v>
      </c>
      <c r="G22" s="12">
        <f>'3 Calendario'!AI23</f>
        <v>0</v>
      </c>
      <c r="H22" s="15">
        <f t="shared" si="0"/>
        <v>0</v>
      </c>
    </row>
    <row r="23" spans="1:8" ht="21.95" customHeight="1" x14ac:dyDescent="0.25">
      <c r="A23" s="9">
        <f>'1 Dipendenti'!A22</f>
        <v>0</v>
      </c>
      <c r="B23" s="9">
        <f>'1 Dipendenti'!B22</f>
        <v>0</v>
      </c>
      <c r="C23" s="12">
        <f>IFERROR('1 Dipendenti'!H22,0)*4</f>
        <v>0</v>
      </c>
      <c r="D23" s="11">
        <f>'3 Calendario'!AH24</f>
        <v>0</v>
      </c>
      <c r="E23" s="12">
        <f>COUNTIF('3 Calendario'!C24:AG24,"N")</f>
        <v>0</v>
      </c>
      <c r="F23" s="12">
        <f>COUNTIF('3 Calendario'!C24:AG24,"F")</f>
        <v>0</v>
      </c>
      <c r="G23" s="12">
        <f>'3 Calendario'!AI24</f>
        <v>0</v>
      </c>
      <c r="H23" s="15">
        <f t="shared" si="0"/>
        <v>0</v>
      </c>
    </row>
    <row r="24" spans="1:8" ht="21.95" customHeight="1" x14ac:dyDescent="0.25">
      <c r="A24" s="9">
        <f>'1 Dipendenti'!A23</f>
        <v>0</v>
      </c>
      <c r="B24" s="9">
        <f>'1 Dipendenti'!B23</f>
        <v>0</v>
      </c>
      <c r="C24" s="12">
        <f>IFERROR('1 Dipendenti'!H23,0)*4</f>
        <v>0</v>
      </c>
      <c r="D24" s="11">
        <f>'3 Calendario'!AH25</f>
        <v>0</v>
      </c>
      <c r="E24" s="12">
        <f>COUNTIF('3 Calendario'!C25:AG25,"N")</f>
        <v>0</v>
      </c>
      <c r="F24" s="12">
        <f>COUNTIF('3 Calendario'!C25:AG25,"F")</f>
        <v>0</v>
      </c>
      <c r="G24" s="12">
        <f>'3 Calendario'!AI25</f>
        <v>0</v>
      </c>
      <c r="H24" s="15">
        <f t="shared" si="0"/>
        <v>0</v>
      </c>
    </row>
    <row r="25" spans="1:8" ht="21.95" customHeight="1" x14ac:dyDescent="0.25">
      <c r="A25" s="9">
        <f>'1 Dipendenti'!A24</f>
        <v>0</v>
      </c>
      <c r="B25" s="9">
        <f>'1 Dipendenti'!B24</f>
        <v>0</v>
      </c>
      <c r="C25" s="12">
        <f>IFERROR('1 Dipendenti'!H24,0)*4</f>
        <v>0</v>
      </c>
      <c r="D25" s="11">
        <f>'3 Calendario'!AH26</f>
        <v>0</v>
      </c>
      <c r="E25" s="12">
        <f>COUNTIF('3 Calendario'!C26:AG26,"N")</f>
        <v>0</v>
      </c>
      <c r="F25" s="12">
        <f>COUNTIF('3 Calendario'!C26:AG26,"F")</f>
        <v>0</v>
      </c>
      <c r="G25" s="12">
        <f>'3 Calendario'!AI26</f>
        <v>0</v>
      </c>
      <c r="H25" s="15">
        <f t="shared" si="0"/>
        <v>0</v>
      </c>
    </row>
    <row r="26" spans="1:8" ht="21.95" customHeight="1" x14ac:dyDescent="0.25">
      <c r="A26" s="9">
        <f>'1 Dipendenti'!A25</f>
        <v>0</v>
      </c>
      <c r="B26" s="9">
        <f>'1 Dipendenti'!B25</f>
        <v>0</v>
      </c>
      <c r="C26" s="12">
        <f>IFERROR('1 Dipendenti'!H25,0)*4</f>
        <v>0</v>
      </c>
      <c r="D26" s="11">
        <f>'3 Calendario'!AH27</f>
        <v>0</v>
      </c>
      <c r="E26" s="12">
        <f>COUNTIF('3 Calendario'!C27:AG27,"N")</f>
        <v>0</v>
      </c>
      <c r="F26" s="12">
        <f>COUNTIF('3 Calendario'!C27:AG27,"F")</f>
        <v>0</v>
      </c>
      <c r="G26" s="12">
        <f>'3 Calendario'!AI27</f>
        <v>0</v>
      </c>
      <c r="H26" s="15">
        <f t="shared" si="0"/>
        <v>0</v>
      </c>
    </row>
    <row r="27" spans="1:8" ht="21.95" customHeight="1" x14ac:dyDescent="0.25">
      <c r="A27" s="9">
        <f>'1 Dipendenti'!A26</f>
        <v>0</v>
      </c>
      <c r="B27" s="9">
        <f>'1 Dipendenti'!B26</f>
        <v>0</v>
      </c>
      <c r="C27" s="12">
        <f>IFERROR('1 Dipendenti'!H26,0)*4</f>
        <v>0</v>
      </c>
      <c r="D27" s="11">
        <f>'3 Calendario'!AH28</f>
        <v>0</v>
      </c>
      <c r="E27" s="12">
        <f>COUNTIF('3 Calendario'!C28:AG28,"N")</f>
        <v>0</v>
      </c>
      <c r="F27" s="12">
        <f>COUNTIF('3 Calendario'!C28:AG28,"F")</f>
        <v>0</v>
      </c>
      <c r="G27" s="12">
        <f>'3 Calendario'!AI28</f>
        <v>0</v>
      </c>
      <c r="H27" s="15">
        <f t="shared" si="0"/>
        <v>0</v>
      </c>
    </row>
    <row r="28" spans="1:8" ht="21.95" customHeight="1" x14ac:dyDescent="0.25">
      <c r="A28" s="9">
        <f>'1 Dipendenti'!A27</f>
        <v>0</v>
      </c>
      <c r="B28" s="9">
        <f>'1 Dipendenti'!B27</f>
        <v>0</v>
      </c>
      <c r="C28" s="12">
        <f>IFERROR('1 Dipendenti'!H27,0)*4</f>
        <v>0</v>
      </c>
      <c r="D28" s="11">
        <f>'3 Calendario'!AH29</f>
        <v>0</v>
      </c>
      <c r="E28" s="12">
        <f>COUNTIF('3 Calendario'!C29:AG29,"N")</f>
        <v>0</v>
      </c>
      <c r="F28" s="12">
        <f>COUNTIF('3 Calendario'!C29:AG29,"F")</f>
        <v>0</v>
      </c>
      <c r="G28" s="12">
        <f>'3 Calendario'!AI29</f>
        <v>0</v>
      </c>
      <c r="H28" s="15">
        <f t="shared" si="0"/>
        <v>0</v>
      </c>
    </row>
    <row r="29" spans="1:8" ht="21.95" customHeight="1" x14ac:dyDescent="0.25">
      <c r="A29" s="9">
        <f>'1 Dipendenti'!A28</f>
        <v>0</v>
      </c>
      <c r="B29" s="9">
        <f>'1 Dipendenti'!B28</f>
        <v>0</v>
      </c>
      <c r="C29" s="12">
        <f>IFERROR('1 Dipendenti'!H28,0)*4</f>
        <v>0</v>
      </c>
      <c r="D29" s="11">
        <f>'3 Calendario'!AH30</f>
        <v>0</v>
      </c>
      <c r="E29" s="12">
        <f>COUNTIF('3 Calendario'!C30:AG30,"N")</f>
        <v>0</v>
      </c>
      <c r="F29" s="12">
        <f>COUNTIF('3 Calendario'!C30:AG30,"F")</f>
        <v>0</v>
      </c>
      <c r="G29" s="12">
        <f>'3 Calendario'!AI30</f>
        <v>0</v>
      </c>
      <c r="H29" s="15">
        <f t="shared" si="0"/>
        <v>0</v>
      </c>
    </row>
    <row r="30" spans="1:8" ht="21.95" customHeight="1" x14ac:dyDescent="0.25">
      <c r="A30" s="9">
        <f>'1 Dipendenti'!A29</f>
        <v>0</v>
      </c>
      <c r="B30" s="9">
        <f>'1 Dipendenti'!B29</f>
        <v>0</v>
      </c>
      <c r="C30" s="12">
        <f>IFERROR('1 Dipendenti'!H29,0)*4</f>
        <v>0</v>
      </c>
      <c r="D30" s="11">
        <f>'3 Calendario'!AH31</f>
        <v>0</v>
      </c>
      <c r="E30" s="12">
        <f>COUNTIF('3 Calendario'!C31:AG31,"N")</f>
        <v>0</v>
      </c>
      <c r="F30" s="12">
        <f>COUNTIF('3 Calendario'!C31:AG31,"F")</f>
        <v>0</v>
      </c>
      <c r="G30" s="12">
        <f>'3 Calendario'!AI31</f>
        <v>0</v>
      </c>
      <c r="H30" s="15">
        <f t="shared" si="0"/>
        <v>0</v>
      </c>
    </row>
    <row r="31" spans="1:8" ht="21.95" customHeight="1" x14ac:dyDescent="0.25">
      <c r="A31" s="9">
        <f>'1 Dipendenti'!A30</f>
        <v>0</v>
      </c>
      <c r="B31" s="9">
        <f>'1 Dipendenti'!B30</f>
        <v>0</v>
      </c>
      <c r="C31" s="12">
        <f>IFERROR('1 Dipendenti'!H30,0)*4</f>
        <v>0</v>
      </c>
      <c r="D31" s="11">
        <f>'3 Calendario'!AH32</f>
        <v>0</v>
      </c>
      <c r="E31" s="12">
        <f>COUNTIF('3 Calendario'!C32:AG32,"N")</f>
        <v>0</v>
      </c>
      <c r="F31" s="12">
        <f>COUNTIF('3 Calendario'!C32:AG32,"F")</f>
        <v>0</v>
      </c>
      <c r="G31" s="12">
        <f>'3 Calendario'!AI32</f>
        <v>0</v>
      </c>
      <c r="H31" s="15">
        <f t="shared" si="0"/>
        <v>0</v>
      </c>
    </row>
    <row r="32" spans="1:8" ht="21.95" customHeight="1" x14ac:dyDescent="0.25">
      <c r="A32" s="9">
        <f>'1 Dipendenti'!A31</f>
        <v>0</v>
      </c>
      <c r="B32" s="9">
        <f>'1 Dipendenti'!B31</f>
        <v>0</v>
      </c>
      <c r="C32" s="12">
        <f>IFERROR('1 Dipendenti'!H31,0)*4</f>
        <v>0</v>
      </c>
      <c r="D32" s="11">
        <f>'3 Calendario'!AH33</f>
        <v>0</v>
      </c>
      <c r="E32" s="12">
        <f>COUNTIF('3 Calendario'!C33:AG33,"N")</f>
        <v>0</v>
      </c>
      <c r="F32" s="12">
        <f>COUNTIF('3 Calendario'!C33:AG33,"F")</f>
        <v>0</v>
      </c>
      <c r="G32" s="12">
        <f>'3 Calendario'!AI33</f>
        <v>0</v>
      </c>
      <c r="H32" s="15">
        <f t="shared" si="0"/>
        <v>0</v>
      </c>
    </row>
    <row r="33" spans="1:8" ht="21.95" customHeight="1" x14ac:dyDescent="0.25">
      <c r="A33" s="9">
        <f>'1 Dipendenti'!A32</f>
        <v>0</v>
      </c>
      <c r="B33" s="9">
        <f>'1 Dipendenti'!B32</f>
        <v>0</v>
      </c>
      <c r="C33" s="12">
        <f>IFERROR('1 Dipendenti'!H32,0)*4</f>
        <v>0</v>
      </c>
      <c r="D33" s="11">
        <f>'3 Calendario'!AH34</f>
        <v>0</v>
      </c>
      <c r="E33" s="12">
        <f>COUNTIF('3 Calendario'!C34:AG34,"N")</f>
        <v>0</v>
      </c>
      <c r="F33" s="12">
        <f>COUNTIF('3 Calendario'!C34:AG34,"F")</f>
        <v>0</v>
      </c>
      <c r="G33" s="12">
        <f>'3 Calendario'!AI34</f>
        <v>0</v>
      </c>
      <c r="H33" s="15">
        <f t="shared" si="0"/>
        <v>0</v>
      </c>
    </row>
    <row r="34" spans="1:8" ht="26.1" customHeight="1" x14ac:dyDescent="0.25">
      <c r="A34" s="16" t="s">
        <v>111</v>
      </c>
      <c r="B34" s="17"/>
      <c r="C34" s="18">
        <f>SUM(C4:C33)</f>
        <v>1248</v>
      </c>
      <c r="D34" s="18">
        <f>SUM(D4:D33)</f>
        <v>0</v>
      </c>
      <c r="E34" s="18">
        <f>SUM(E4:E33)</f>
        <v>4</v>
      </c>
      <c r="F34" s="18">
        <f>SUM(F4:F33)</f>
        <v>2</v>
      </c>
      <c r="G34" s="18">
        <f>SUM(G4:G33)</f>
        <v>28</v>
      </c>
      <c r="H34" s="18">
        <f>D34-C34</f>
        <v>-1248</v>
      </c>
    </row>
  </sheetData>
  <mergeCells count="1">
    <mergeCell ref="A1:H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Istruzioni</vt:lpstr>
      <vt:lpstr>1 Dipendenti</vt:lpstr>
      <vt:lpstr>2 Turni base</vt:lpstr>
      <vt:lpstr>3 Calendario</vt:lpstr>
      <vt:lpstr>4 Copertura</vt:lpstr>
      <vt:lpstr>5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turni di lavoro — SynSphere</dc:title>
  <dc:creator>SynSphere Italia</dc:creator>
  <dc:description>Pianificazione turni produzione/retail/customer service per PMI italiane. https://www.synsphere.it</dc:description>
  <cp:lastModifiedBy>Egiziago Cioffi</cp:lastModifiedBy>
  <dcterms:created xsi:type="dcterms:W3CDTF">2026-05-09T05:55:44Z</dcterms:created>
  <dcterms:modified xsi:type="dcterms:W3CDTF">2026-05-09T06:07:20Z</dcterms:modified>
</cp:coreProperties>
</file>