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giziagoCioffi\OneDrive - SYNSPHERE\Documenti\source\VisualStudioCodeRepo\SynSphereWebsite\SYNSPHERE - Website\public\download\"/>
    </mc:Choice>
  </mc:AlternateContent>
  <xr:revisionPtr revIDLastSave="1" documentId="11_88D56A0AD967C348D2D06F0B3971671C99616314" xr6:coauthVersionLast="47" xr6:coauthVersionMax="47" xr10:uidLastSave="{4FAC0AAF-2267-4910-BE2B-747F4C5593C6}"/>
  <bookViews>
    <workbookView xWindow="-120" yWindow="-120" windowWidth="29040" windowHeight="15720" xr2:uid="{00000000-000D-0000-FFFF-FFFF00000000}"/>
  </bookViews>
  <sheets>
    <sheet name="Istruzioni" sheetId="1" r:id="rId1"/>
    <sheet name="1 Anagrafica" sheetId="2" r:id="rId2"/>
    <sheet name="2 Itinerario" sheetId="3" r:id="rId3"/>
    <sheet name="3 Budget vs Consuntivo" sheetId="4" r:id="rId4"/>
    <sheet name="4 Nota spese" sheetId="5" r:id="rId5"/>
    <sheet name="5 Riepilog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B11" i="6"/>
  <c r="C6" i="6"/>
  <c r="B6" i="6"/>
  <c r="D24" i="5"/>
  <c r="G22" i="5"/>
  <c r="I22" i="5" s="1"/>
  <c r="F22" i="5"/>
  <c r="G21" i="5"/>
  <c r="I21" i="5" s="1"/>
  <c r="F21" i="5"/>
  <c r="G20" i="5"/>
  <c r="I20" i="5" s="1"/>
  <c r="F20" i="5"/>
  <c r="G19" i="5"/>
  <c r="I19" i="5" s="1"/>
  <c r="F19" i="5"/>
  <c r="G18" i="5"/>
  <c r="I18" i="5" s="1"/>
  <c r="F18" i="5"/>
  <c r="G17" i="5"/>
  <c r="I17" i="5" s="1"/>
  <c r="F17" i="5"/>
  <c r="G16" i="5"/>
  <c r="I16" i="5" s="1"/>
  <c r="F16" i="5"/>
  <c r="G15" i="5"/>
  <c r="I15" i="5" s="1"/>
  <c r="F15" i="5"/>
  <c r="G14" i="5"/>
  <c r="I14" i="5" s="1"/>
  <c r="F14" i="5"/>
  <c r="G13" i="5"/>
  <c r="I13" i="5" s="1"/>
  <c r="F13" i="5"/>
  <c r="G12" i="5"/>
  <c r="I12" i="5" s="1"/>
  <c r="F12" i="5"/>
  <c r="F11" i="5"/>
  <c r="G11" i="5" s="1"/>
  <c r="F10" i="5"/>
  <c r="G10" i="5" s="1"/>
  <c r="I10" i="5" s="1"/>
  <c r="F9" i="5"/>
  <c r="G9" i="5" s="1"/>
  <c r="I9" i="5" s="1"/>
  <c r="G8" i="5"/>
  <c r="I8" i="5" s="1"/>
  <c r="C7" i="6" s="1"/>
  <c r="F8" i="5"/>
  <c r="F7" i="5"/>
  <c r="G7" i="5" s="1"/>
  <c r="I7" i="5" s="1"/>
  <c r="F6" i="5"/>
  <c r="G6" i="5" s="1"/>
  <c r="F5" i="5"/>
  <c r="G5" i="5" s="1"/>
  <c r="G4" i="5"/>
  <c r="I4" i="5" s="1"/>
  <c r="F4" i="5"/>
  <c r="F3" i="5"/>
  <c r="G3" i="5" s="1"/>
  <c r="C11" i="4"/>
  <c r="E11" i="4" s="1"/>
  <c r="B11" i="4"/>
  <c r="B17" i="6" s="1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H16" i="3"/>
  <c r="B13" i="2"/>
  <c r="I5" i="5" l="1"/>
  <c r="C9" i="6" s="1"/>
  <c r="B9" i="6"/>
  <c r="B8" i="6"/>
  <c r="I6" i="5"/>
  <c r="C8" i="6" s="1"/>
  <c r="B10" i="6"/>
  <c r="I11" i="5"/>
  <c r="C10" i="6" s="1"/>
  <c r="B5" i="6"/>
  <c r="B12" i="6" s="1"/>
  <c r="G24" i="5"/>
  <c r="I3" i="5"/>
  <c r="D11" i="4"/>
  <c r="B7" i="6"/>
  <c r="F24" i="5"/>
  <c r="C5" i="6" l="1"/>
  <c r="C12" i="6" s="1"/>
  <c r="I24" i="5"/>
  <c r="D22" i="6"/>
  <c r="D9" i="6"/>
  <c r="D5" i="6"/>
  <c r="B18" i="6"/>
  <c r="D12" i="6"/>
  <c r="D8" i="6"/>
  <c r="D11" i="6"/>
  <c r="D7" i="6"/>
  <c r="D10" i="6"/>
  <c r="D6" i="6"/>
  <c r="B19" i="6" l="1"/>
  <c r="B20" i="6"/>
</calcChain>
</file>

<file path=xl/sharedStrings.xml><?xml version="1.0" encoding="utf-8"?>
<sst xmlns="http://schemas.openxmlformats.org/spreadsheetml/2006/main" count="190" uniqueCount="140">
  <si>
    <t>TEMPLATE TRASFERTE AZIENDALI</t>
  </si>
  <si>
    <t>SynSphere Italia — Partner Microsoft per le PMI italiane</t>
  </si>
  <si>
    <t>Cosa fa questo template</t>
  </si>
  <si>
    <t>Pianifica e rendiconta le trasferte aziendali — itinerario, budget preventivo, nota spese e riepilogo per centro di costo, in un unico file Excel.</t>
  </si>
  <si>
    <t>Pensato per PMI italiane: 5-50 dipendenti, processo trasferte ancora gestito a foglio elettronico prima di passare a sistemi integrati (Microsoft 365 + Power Automate, Business Central).</t>
  </si>
  <si>
    <t>Come si usa — ordine dei fogli</t>
  </si>
  <si>
    <t>1.  Anagrafica trasferta — chi, dove, quando, perché. Compila prima della partenza, fa da copertina del file.</t>
  </si>
  <si>
    <t>2.  Itinerario — leg di viaggio (treno, auto, aereo, hotel) con riferimenti prenotazione e costi previsti.</t>
  </si>
  <si>
    <t>3.  Budget vs Consuntivo — tabella di controllo per categoria di spesa con scostamenti automatici.</t>
  </si>
  <si>
    <t>4.  Nota spese — dettaglio voce per voce di tutto quello che si è speso, con IVA e percentuale di deducibilità.</t>
  </si>
  <si>
    <t>5.  Riepilogo — totali per categoria e per centro di costo, calcolati automaticamente. Da girare alla contabilità.</t>
  </si>
  <si>
    <t>Convenzioni grafiche</t>
  </si>
  <si>
    <t>Celle con sfondo azzurro chiaro = campi da compilare (input).</t>
  </si>
  <si>
    <t>Celle con sfondo grigio chiaro = valori calcolati automaticamente (non modificare).</t>
  </si>
  <si>
    <t>Righe con sfondo nero = totali e header di sezione.</t>
  </si>
  <si>
    <t>Le celle con menu a tendina (Categoria, Mezzo, Aliquota IVA, Deducibilità) hanno valori predefiniti per evitare errori di battitura.</t>
  </si>
  <si>
    <t>Quando passare a un sistema integrato</t>
  </si>
  <si>
    <t>Questo template copre il 90% dei casi PMI italiane fino a circa 30 trasferte/mese. Oltre questa soglia conviene valutare:</t>
  </si>
  <si>
    <t>• Microsoft 365 + SharePoint + Power Automate per workflow autorizzazione + storage centralizzato + integrazione email.</t>
  </si>
  <si>
    <t>• Microsoft Dynamics 365 Business Central per integrazione contabile (centro di costo, ciclo passivo, IVA).</t>
  </si>
  <si>
    <t>• Per la sales force: integrazione CRM trasferte direttamente sull'opportunity Dynamics.</t>
  </si>
  <si>
    <t>Domande</t>
  </si>
  <si>
    <t>Per assessment processo trasferte e roadmap di automazione: https://www.synsphere.it/contattaci</t>
  </si>
  <si>
    <t>Articoli e guide template Excel per PMI: https://www.synsphere.it/notizie</t>
  </si>
  <si>
    <t>ANAGRAFICA TRASFERTA</t>
  </si>
  <si>
    <t>Dipendente</t>
  </si>
  <si>
    <t>Mario Rossi</t>
  </si>
  <si>
    <t>Ruolo</t>
  </si>
  <si>
    <t>Sales Manager</t>
  </si>
  <si>
    <t>Email</t>
  </si>
  <si>
    <t>mario.rossi@azienda.it</t>
  </si>
  <si>
    <t>Cliente</t>
  </si>
  <si>
    <t>ACME Manifattura SRL</t>
  </si>
  <si>
    <t>Commessa / Progetto</t>
  </si>
  <si>
    <t>PRJ-2026-042</t>
  </si>
  <si>
    <t>Centro di costo</t>
  </si>
  <si>
    <t>CC-SALES-NORD</t>
  </si>
  <si>
    <t>Motivazione</t>
  </si>
  <si>
    <t>Presentazione offerta + visita stabilimento</t>
  </si>
  <si>
    <t>Località principale</t>
  </si>
  <si>
    <t>Milano + Brescia</t>
  </si>
  <si>
    <t>Data inizio</t>
  </si>
  <si>
    <t>2026-05-22</t>
  </si>
  <si>
    <t>Data fine</t>
  </si>
  <si>
    <t>2026-05-23</t>
  </si>
  <si>
    <t>N. giorni</t>
  </si>
  <si>
    <t>Approvato da</t>
  </si>
  <si>
    <t>Lucia Bianchi (Responsabile Sales)</t>
  </si>
  <si>
    <t>Data approvazione</t>
  </si>
  <si>
    <t>2026-05-15</t>
  </si>
  <si>
    <t>Note</t>
  </si>
  <si>
    <t>ITINERARIO</t>
  </si>
  <si>
    <t>Data</t>
  </si>
  <si>
    <t>Da</t>
  </si>
  <si>
    <t>A</t>
  </si>
  <si>
    <t>Mezzo</t>
  </si>
  <si>
    <t>Orario partenza</t>
  </si>
  <si>
    <t>Orario arrivo</t>
  </si>
  <si>
    <t>Riferimento prenotazione</t>
  </si>
  <si>
    <t>Costo previsto (€)</t>
  </si>
  <si>
    <t>Bologna Centrale</t>
  </si>
  <si>
    <t>Milano Centrale</t>
  </si>
  <si>
    <t>Treno AV</t>
  </si>
  <si>
    <t>07:00</t>
  </si>
  <si>
    <t>08:05</t>
  </si>
  <si>
    <t>Trenitalia 8B7K2L</t>
  </si>
  <si>
    <t>Sede ACME (MI)</t>
  </si>
  <si>
    <t>Taxi</t>
  </si>
  <si>
    <t>08:30</t>
  </si>
  <si>
    <t>09:00</t>
  </si>
  <si>
    <t>—</t>
  </si>
  <si>
    <t>Milano</t>
  </si>
  <si>
    <t>Brescia</t>
  </si>
  <si>
    <t>Auto noleggio</t>
  </si>
  <si>
    <t>14:00</t>
  </si>
  <si>
    <t>15:30</t>
  </si>
  <si>
    <t>Hertz Booking #4421</t>
  </si>
  <si>
    <t>16:40</t>
  </si>
  <si>
    <t>18:25</t>
  </si>
  <si>
    <t>Trenitalia 9C2M4P</t>
  </si>
  <si>
    <t>TOTALE COSTI PREVISTI</t>
  </si>
  <si>
    <t>BUDGET PREVENTIVO vs CONSUNTIVO</t>
  </si>
  <si>
    <t>Categoria</t>
  </si>
  <si>
    <t>Preventivo (€)</t>
  </si>
  <si>
    <t>Consuntivo (€)</t>
  </si>
  <si>
    <t>Scostamento (€)</t>
  </si>
  <si>
    <t>Scostamento (%)</t>
  </si>
  <si>
    <t>Trasporto (treno/aereo/bus)</t>
  </si>
  <si>
    <t>Andata-ritorno Bologna-Milano + spostamento Brescia</t>
  </si>
  <si>
    <t>Carburante</t>
  </si>
  <si>
    <t>Pedaggi e parcheggi</t>
  </si>
  <si>
    <t>Parcheggio P3 Centrale Milano</t>
  </si>
  <si>
    <t>Pernottamento</t>
  </si>
  <si>
    <t>1 notte hotel 4* Brescia</t>
  </si>
  <si>
    <t>Pasti e ristorazione</t>
  </si>
  <si>
    <t>Cena cliente + pranzo veloce + colazioni</t>
  </si>
  <si>
    <t>Materiali e brochure</t>
  </si>
  <si>
    <t>Stampa preventivi + cartelletta cliente</t>
  </si>
  <si>
    <t>Altro</t>
  </si>
  <si>
    <t>TOTALE</t>
  </si>
  <si>
    <t>NOTA SPESE — DETTAGLIO RICEVUTE</t>
  </si>
  <si>
    <t>Descrizione</t>
  </si>
  <si>
    <t>Imponibile (€)</t>
  </si>
  <si>
    <t>Aliquota IVA</t>
  </si>
  <si>
    <t>IVA (€)</t>
  </si>
  <si>
    <t>Totale (€)</t>
  </si>
  <si>
    <t>Deducibilità</t>
  </si>
  <si>
    <t>Importo deducibile (€)</t>
  </si>
  <si>
    <t>N. ricevuta</t>
  </si>
  <si>
    <t>Treno AV Bologna-Milano A/R</t>
  </si>
  <si>
    <t>8B7K2L</t>
  </si>
  <si>
    <t>Taxi Stazione MI - sede ACME</t>
  </si>
  <si>
    <t>TX-4421</t>
  </si>
  <si>
    <t>Pranzo veloce stazione</t>
  </si>
  <si>
    <t>RI-1278</t>
  </si>
  <si>
    <t>Hotel 4* Brescia (1 notte)</t>
  </si>
  <si>
    <t>HT-9931</t>
  </si>
  <si>
    <t>Cena cliente (3 persone)</t>
  </si>
  <si>
    <t>RT-5520</t>
  </si>
  <si>
    <t>Pedaggio A4 + parcheggio Centrale</t>
  </si>
  <si>
    <t>TG-1188</t>
  </si>
  <si>
    <t>Auto noleggio Hertz 1 giorno</t>
  </si>
  <si>
    <t>HZ-4421</t>
  </si>
  <si>
    <t>Treno AV Brescia-Bologna</t>
  </si>
  <si>
    <t>9C2M4P</t>
  </si>
  <si>
    <t>Stampa cartellette cliente</t>
  </si>
  <si>
    <t>ST-0089</t>
  </si>
  <si>
    <t>TOTALI NOTA SPESE</t>
  </si>
  <si>
    <t>RIEPILOGO TRASFERTA</t>
  </si>
  <si>
    <t>Totali per categoria — Nota spese</t>
  </si>
  <si>
    <t>% sul totale</t>
  </si>
  <si>
    <t>Confronto preventivo vs consuntivo</t>
  </si>
  <si>
    <t>Voce</t>
  </si>
  <si>
    <t>Importo (€)</t>
  </si>
  <si>
    <t>Preventivo totale</t>
  </si>
  <si>
    <t>Consuntivo totale (da Nota spese)</t>
  </si>
  <si>
    <t>Scostamento</t>
  </si>
  <si>
    <t>Scostamento %</t>
  </si>
  <si>
    <t>Importo da rimborsare al dipendente</t>
  </si>
  <si>
    <t>Guida d'uso completa: https://www.synsphere.it/notizie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</si>
</sst>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"/>
    <numFmt numFmtId="165" formatCode="#,##0.00\ &quot;€&quot;"/>
    <numFmt numFmtId="166" formatCode="#,##0.00\ &quot;€&quot;;[Red]\-#,##0.00\ &quot;€&quot;"/>
    <numFmt numFmtId="167" formatCode="0.0%;[Red]\-0.0%"/>
    <numFmt numFmtId="168" formatCode="0.0%"/>
  </numFmts>
  <fonts count="13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0"/>
      <color rgb="FF212529"/>
      <name val="Calibri"/>
    </font>
    <font>
      <sz val="10"/>
      <color rgb="FF212529"/>
      <name val="Calibri"/>
    </font>
    <font>
      <sz val="10"/>
      <color rgb="FF666666"/>
      <name val="Calibri"/>
    </font>
    <font>
      <b/>
      <sz val="11"/>
      <color rgb="FFFFFFFF"/>
      <name val="Calibri"/>
    </font>
    <font>
      <b/>
      <sz val="12"/>
      <color rgb="FF0177FF"/>
      <name val="Calibri"/>
    </font>
    <font>
      <b/>
      <sz val="12"/>
      <color rgb="FFFFFFFF"/>
      <name val="Calibri"/>
    </font>
    <font>
      <i/>
      <sz val="10"/>
      <color rgb="FF66666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F5F5F5"/>
        <bgColor rgb="FFF5F5F5"/>
      </patternFill>
    </fill>
    <fill>
      <patternFill patternType="solid">
        <fgColor rgb="FFEAF4FF"/>
        <bgColor rgb="FFEAF4FF"/>
      </patternFill>
    </fill>
    <fill>
      <patternFill patternType="solid">
        <fgColor rgb="FF191A1E"/>
        <bgColor rgb="FF191A1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right" vertical="center"/>
    </xf>
    <xf numFmtId="165" fontId="9" fillId="6" borderId="1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7" fontId="8" fillId="4" borderId="1" xfId="0" applyNumberFormat="1" applyFont="1" applyFill="1" applyBorder="1" applyAlignment="1">
      <alignment horizontal="right" vertical="center"/>
    </xf>
    <xf numFmtId="166" fontId="9" fillId="6" borderId="1" xfId="0" applyNumberFormat="1" applyFont="1" applyFill="1" applyBorder="1" applyAlignment="1">
      <alignment horizontal="right" vertical="center"/>
    </xf>
    <xf numFmtId="167" fontId="9" fillId="6" borderId="1" xfId="0" applyNumberFormat="1" applyFont="1" applyFill="1" applyBorder="1" applyAlignment="1">
      <alignment horizontal="right" vertical="center"/>
    </xf>
    <xf numFmtId="9" fontId="7" fillId="5" borderId="1" xfId="0" applyNumberFormat="1" applyFont="1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right" vertical="center"/>
    </xf>
    <xf numFmtId="0" fontId="10" fillId="0" borderId="0" xfId="0" applyFont="1"/>
    <xf numFmtId="168" fontId="8" fillId="4" borderId="1" xfId="0" applyNumberFormat="1" applyFont="1" applyFill="1" applyBorder="1" applyAlignment="1">
      <alignment horizontal="right" vertical="center"/>
    </xf>
    <xf numFmtId="168" fontId="9" fillId="6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166" fontId="7" fillId="4" borderId="1" xfId="0" applyNumberFormat="1" applyFont="1" applyFill="1" applyBorder="1" applyAlignment="1">
      <alignment horizontal="right" vertical="center"/>
    </xf>
    <xf numFmtId="166" fontId="6" fillId="4" borderId="1" xfId="0" applyNumberFormat="1" applyFont="1" applyFill="1" applyBorder="1" applyAlignment="1">
      <alignment horizontal="right" vertical="center"/>
    </xf>
    <xf numFmtId="167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0" customWidth="1"/>
  </cols>
  <sheetData>
    <row r="1" spans="1:2" ht="26.25" x14ac:dyDescent="0.25">
      <c r="A1" s="29" t="s">
        <v>0</v>
      </c>
      <c r="B1" s="27"/>
    </row>
    <row r="2" spans="1:2" x14ac:dyDescent="0.25">
      <c r="A2" s="28" t="s">
        <v>1</v>
      </c>
      <c r="B2" s="27"/>
    </row>
    <row r="4" spans="1:2" ht="17.25" x14ac:dyDescent="0.25">
      <c r="A4" s="26" t="s">
        <v>2</v>
      </c>
      <c r="B4" s="27"/>
    </row>
    <row r="5" spans="1:2" ht="30" x14ac:dyDescent="0.25">
      <c r="A5" s="1"/>
      <c r="B5" s="2" t="s">
        <v>3</v>
      </c>
    </row>
    <row r="6" spans="1:2" ht="30" x14ac:dyDescent="0.25">
      <c r="A6" s="1"/>
      <c r="B6" s="2" t="s">
        <v>4</v>
      </c>
    </row>
    <row r="8" spans="1:2" ht="17.25" x14ac:dyDescent="0.25">
      <c r="A8" s="26" t="s">
        <v>5</v>
      </c>
      <c r="B8" s="27"/>
    </row>
    <row r="9" spans="1:2" ht="30" x14ac:dyDescent="0.25">
      <c r="A9" s="1"/>
      <c r="B9" s="2" t="s">
        <v>6</v>
      </c>
    </row>
    <row r="10" spans="1:2" ht="30" x14ac:dyDescent="0.25">
      <c r="A10" s="1"/>
      <c r="B10" s="2" t="s">
        <v>7</v>
      </c>
    </row>
    <row r="11" spans="1:2" x14ac:dyDescent="0.25">
      <c r="A11" s="1"/>
      <c r="B11" s="2" t="s">
        <v>8</v>
      </c>
    </row>
    <row r="12" spans="1:2" ht="30" x14ac:dyDescent="0.25">
      <c r="A12" s="1"/>
      <c r="B12" s="2" t="s">
        <v>9</v>
      </c>
    </row>
    <row r="13" spans="1:2" ht="30" x14ac:dyDescent="0.25">
      <c r="A13" s="1"/>
      <c r="B13" s="2" t="s">
        <v>10</v>
      </c>
    </row>
    <row r="15" spans="1:2" ht="17.25" x14ac:dyDescent="0.25">
      <c r="A15" s="26" t="s">
        <v>11</v>
      </c>
      <c r="B15" s="27"/>
    </row>
    <row r="16" spans="1:2" x14ac:dyDescent="0.25">
      <c r="A16" s="1"/>
      <c r="B16" s="2" t="s">
        <v>12</v>
      </c>
    </row>
    <row r="17" spans="1:2" x14ac:dyDescent="0.25">
      <c r="A17" s="1"/>
      <c r="B17" s="2" t="s">
        <v>13</v>
      </c>
    </row>
    <row r="18" spans="1:2" x14ac:dyDescent="0.25">
      <c r="A18" s="1"/>
      <c r="B18" s="2" t="s">
        <v>14</v>
      </c>
    </row>
    <row r="19" spans="1:2" ht="30" x14ac:dyDescent="0.25">
      <c r="A19" s="1"/>
      <c r="B19" s="2" t="s">
        <v>15</v>
      </c>
    </row>
    <row r="21" spans="1:2" ht="17.25" x14ac:dyDescent="0.25">
      <c r="A21" s="26" t="s">
        <v>16</v>
      </c>
      <c r="B21" s="27"/>
    </row>
    <row r="22" spans="1:2" ht="30" x14ac:dyDescent="0.25">
      <c r="A22" s="1"/>
      <c r="B22" s="2" t="s">
        <v>17</v>
      </c>
    </row>
    <row r="23" spans="1:2" ht="30" x14ac:dyDescent="0.25">
      <c r="A23" s="1"/>
      <c r="B23" s="2" t="s">
        <v>18</v>
      </c>
    </row>
    <row r="24" spans="1:2" ht="30" x14ac:dyDescent="0.25">
      <c r="A24" s="1"/>
      <c r="B24" s="2" t="s">
        <v>19</v>
      </c>
    </row>
    <row r="25" spans="1:2" x14ac:dyDescent="0.25">
      <c r="A25" s="1"/>
      <c r="B25" s="2" t="s">
        <v>20</v>
      </c>
    </row>
    <row r="27" spans="1:2" ht="17.25" x14ac:dyDescent="0.25">
      <c r="A27" s="26" t="s">
        <v>21</v>
      </c>
      <c r="B27" s="27"/>
    </row>
    <row r="28" spans="1:2" ht="30" x14ac:dyDescent="0.25">
      <c r="A28" s="1"/>
      <c r="B28" s="2" t="s">
        <v>22</v>
      </c>
    </row>
    <row r="29" spans="1:2" x14ac:dyDescent="0.25">
      <c r="A29" s="1"/>
      <c r="B29" s="2" t="s">
        <v>23</v>
      </c>
    </row>
  </sheetData>
  <mergeCells count="7">
    <mergeCell ref="A1:B1"/>
    <mergeCell ref="A27:B27"/>
    <mergeCell ref="A8:B8"/>
    <mergeCell ref="A4:B4"/>
    <mergeCell ref="A21:B21"/>
    <mergeCell ref="A2:B2"/>
    <mergeCell ref="A15:B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sqref="A1:B1"/>
    </sheetView>
  </sheetViews>
  <sheetFormatPr defaultRowHeight="15" x14ac:dyDescent="0.25"/>
  <cols>
    <col min="1" max="1" width="38" customWidth="1"/>
    <col min="2" max="2" width="40" customWidth="1"/>
  </cols>
  <sheetData>
    <row r="1" spans="1:2" ht="32.1" customHeight="1" x14ac:dyDescent="0.25">
      <c r="A1" s="30" t="s">
        <v>24</v>
      </c>
      <c r="B1" s="27"/>
    </row>
    <row r="3" spans="1:2" ht="21.95" customHeight="1" x14ac:dyDescent="0.25">
      <c r="A3" s="3" t="s">
        <v>25</v>
      </c>
      <c r="B3" s="4" t="s">
        <v>26</v>
      </c>
    </row>
    <row r="4" spans="1:2" ht="21.95" customHeight="1" x14ac:dyDescent="0.25">
      <c r="A4" s="3" t="s">
        <v>27</v>
      </c>
      <c r="B4" s="4" t="s">
        <v>28</v>
      </c>
    </row>
    <row r="5" spans="1:2" ht="21.95" customHeight="1" x14ac:dyDescent="0.25">
      <c r="A5" s="3" t="s">
        <v>29</v>
      </c>
      <c r="B5" s="4" t="s">
        <v>30</v>
      </c>
    </row>
    <row r="6" spans="1:2" ht="21.95" customHeight="1" x14ac:dyDescent="0.25">
      <c r="A6" s="3" t="s">
        <v>31</v>
      </c>
      <c r="B6" s="4" t="s">
        <v>32</v>
      </c>
    </row>
    <row r="7" spans="1:2" ht="21.95" customHeight="1" x14ac:dyDescent="0.25">
      <c r="A7" s="3" t="s">
        <v>33</v>
      </c>
      <c r="B7" s="4" t="s">
        <v>34</v>
      </c>
    </row>
    <row r="8" spans="1:2" ht="21.95" customHeight="1" x14ac:dyDescent="0.25">
      <c r="A8" s="3" t="s">
        <v>35</v>
      </c>
      <c r="B8" s="4" t="s">
        <v>36</v>
      </c>
    </row>
    <row r="9" spans="1:2" ht="21.95" customHeight="1" x14ac:dyDescent="0.25">
      <c r="A9" s="3" t="s">
        <v>37</v>
      </c>
      <c r="B9" s="4" t="s">
        <v>38</v>
      </c>
    </row>
    <row r="10" spans="1:2" ht="21.95" customHeight="1" x14ac:dyDescent="0.25">
      <c r="A10" s="3" t="s">
        <v>39</v>
      </c>
      <c r="B10" s="4" t="s">
        <v>40</v>
      </c>
    </row>
    <row r="11" spans="1:2" ht="21.95" customHeight="1" x14ac:dyDescent="0.25">
      <c r="A11" s="3" t="s">
        <v>41</v>
      </c>
      <c r="B11" s="5" t="s">
        <v>42</v>
      </c>
    </row>
    <row r="12" spans="1:2" ht="21.95" customHeight="1" x14ac:dyDescent="0.25">
      <c r="A12" s="3" t="s">
        <v>43</v>
      </c>
      <c r="B12" s="5" t="s">
        <v>44</v>
      </c>
    </row>
    <row r="13" spans="1:2" ht="21.95" customHeight="1" x14ac:dyDescent="0.25">
      <c r="A13" s="3" t="s">
        <v>45</v>
      </c>
      <c r="B13" s="6">
        <f>B12-B11+1</f>
        <v>2</v>
      </c>
    </row>
    <row r="14" spans="1:2" ht="21.95" customHeight="1" x14ac:dyDescent="0.25">
      <c r="A14" s="3" t="s">
        <v>46</v>
      </c>
      <c r="B14" s="4" t="s">
        <v>47</v>
      </c>
    </row>
    <row r="15" spans="1:2" ht="21.95" customHeight="1" x14ac:dyDescent="0.25">
      <c r="A15" s="3" t="s">
        <v>48</v>
      </c>
      <c r="B15" s="5" t="s">
        <v>49</v>
      </c>
    </row>
    <row r="16" spans="1:2" ht="21.95" customHeight="1" x14ac:dyDescent="0.25">
      <c r="A16" s="3" t="s">
        <v>50</v>
      </c>
      <c r="B16" s="4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H6" sqref="H6"/>
    </sheetView>
  </sheetViews>
  <sheetFormatPr defaultRowHeight="15" x14ac:dyDescent="0.25"/>
  <cols>
    <col min="1" max="1" width="12" customWidth="1"/>
    <col min="2" max="3" width="22" customWidth="1"/>
    <col min="4" max="6" width="14" customWidth="1"/>
    <col min="7" max="7" width="26" customWidth="1"/>
    <col min="8" max="8" width="16" customWidth="1"/>
  </cols>
  <sheetData>
    <row r="1" spans="1:8" ht="32.1" customHeight="1" x14ac:dyDescent="0.25">
      <c r="A1" s="30" t="s">
        <v>51</v>
      </c>
      <c r="B1" s="27"/>
      <c r="C1" s="27"/>
      <c r="D1" s="27"/>
      <c r="E1" s="27"/>
      <c r="F1" s="27"/>
      <c r="G1" s="27"/>
      <c r="H1" s="27"/>
    </row>
    <row r="2" spans="1:8" ht="27.95" customHeight="1" x14ac:dyDescent="0.25">
      <c r="A2" s="7" t="s">
        <v>52</v>
      </c>
      <c r="B2" s="7" t="s">
        <v>53</v>
      </c>
      <c r="C2" s="7" t="s">
        <v>54</v>
      </c>
      <c r="D2" s="7" t="s">
        <v>55</v>
      </c>
      <c r="E2" s="7" t="s">
        <v>56</v>
      </c>
      <c r="F2" s="7" t="s">
        <v>57</v>
      </c>
      <c r="G2" s="7" t="s">
        <v>58</v>
      </c>
      <c r="H2" s="7" t="s">
        <v>59</v>
      </c>
    </row>
    <row r="3" spans="1:8" ht="20.100000000000001" customHeight="1" x14ac:dyDescent="0.25">
      <c r="A3" s="5" t="s">
        <v>42</v>
      </c>
      <c r="B3" s="4" t="s">
        <v>60</v>
      </c>
      <c r="C3" s="4" t="s">
        <v>61</v>
      </c>
      <c r="D3" s="4" t="s">
        <v>62</v>
      </c>
      <c r="E3" s="4" t="s">
        <v>63</v>
      </c>
      <c r="F3" s="4" t="s">
        <v>64</v>
      </c>
      <c r="G3" s="4" t="s">
        <v>65</v>
      </c>
      <c r="H3" s="8">
        <v>89</v>
      </c>
    </row>
    <row r="4" spans="1:8" ht="20.100000000000001" customHeight="1" x14ac:dyDescent="0.25">
      <c r="A4" s="5" t="s">
        <v>42</v>
      </c>
      <c r="B4" s="4" t="s">
        <v>61</v>
      </c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8">
        <v>22</v>
      </c>
    </row>
    <row r="5" spans="1:8" ht="20.100000000000001" customHeight="1" x14ac:dyDescent="0.25">
      <c r="A5" s="5" t="s">
        <v>42</v>
      </c>
      <c r="B5" s="4" t="s">
        <v>71</v>
      </c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  <c r="H5" s="8">
        <v>65</v>
      </c>
    </row>
    <row r="6" spans="1:8" ht="20.100000000000001" customHeight="1" x14ac:dyDescent="0.25">
      <c r="A6" s="5" t="s">
        <v>44</v>
      </c>
      <c r="B6" s="4" t="s">
        <v>72</v>
      </c>
      <c r="C6" s="4" t="s">
        <v>60</v>
      </c>
      <c r="D6" s="4" t="s">
        <v>62</v>
      </c>
      <c r="E6" s="4" t="s">
        <v>77</v>
      </c>
      <c r="F6" s="4" t="s">
        <v>78</v>
      </c>
      <c r="G6" s="4" t="s">
        <v>79</v>
      </c>
      <c r="H6" s="8">
        <v>82</v>
      </c>
    </row>
    <row r="7" spans="1:8" ht="20.100000000000001" customHeight="1" x14ac:dyDescent="0.25">
      <c r="A7" s="5"/>
      <c r="B7" s="4"/>
      <c r="C7" s="4"/>
      <c r="D7" s="4"/>
      <c r="E7" s="4"/>
      <c r="F7" s="4"/>
      <c r="G7" s="4"/>
      <c r="H7" s="8"/>
    </row>
    <row r="8" spans="1:8" ht="20.100000000000001" customHeight="1" x14ac:dyDescent="0.25">
      <c r="A8" s="5"/>
      <c r="B8" s="4"/>
      <c r="C8" s="4"/>
      <c r="D8" s="4"/>
      <c r="E8" s="4"/>
      <c r="F8" s="4"/>
      <c r="G8" s="4"/>
      <c r="H8" s="8"/>
    </row>
    <row r="9" spans="1:8" ht="20.100000000000001" customHeight="1" x14ac:dyDescent="0.25">
      <c r="A9" s="5"/>
      <c r="B9" s="4"/>
      <c r="C9" s="4"/>
      <c r="D9" s="4"/>
      <c r="E9" s="4"/>
      <c r="F9" s="4"/>
      <c r="G9" s="4"/>
      <c r="H9" s="8"/>
    </row>
    <row r="10" spans="1:8" ht="20.100000000000001" customHeight="1" x14ac:dyDescent="0.25">
      <c r="A10" s="5"/>
      <c r="B10" s="4"/>
      <c r="C10" s="4"/>
      <c r="D10" s="4"/>
      <c r="E10" s="4"/>
      <c r="F10" s="4"/>
      <c r="G10" s="4"/>
      <c r="H10" s="8"/>
    </row>
    <row r="11" spans="1:8" ht="20.100000000000001" customHeight="1" x14ac:dyDescent="0.25">
      <c r="A11" s="5"/>
      <c r="B11" s="4"/>
      <c r="C11" s="4"/>
      <c r="D11" s="4"/>
      <c r="E11" s="4"/>
      <c r="F11" s="4"/>
      <c r="G11" s="4"/>
      <c r="H11" s="8"/>
    </row>
    <row r="12" spans="1:8" ht="20.100000000000001" customHeight="1" x14ac:dyDescent="0.25">
      <c r="A12" s="5"/>
      <c r="B12" s="4"/>
      <c r="C12" s="4"/>
      <c r="D12" s="4"/>
      <c r="E12" s="4"/>
      <c r="F12" s="4"/>
      <c r="G12" s="4"/>
      <c r="H12" s="8"/>
    </row>
    <row r="13" spans="1:8" ht="20.100000000000001" customHeight="1" x14ac:dyDescent="0.25">
      <c r="A13" s="5"/>
      <c r="B13" s="4"/>
      <c r="C13" s="4"/>
      <c r="D13" s="4"/>
      <c r="E13" s="4"/>
      <c r="F13" s="4"/>
      <c r="G13" s="4"/>
      <c r="H13" s="8"/>
    </row>
    <row r="14" spans="1:8" ht="20.100000000000001" customHeight="1" x14ac:dyDescent="0.25">
      <c r="A14" s="5"/>
      <c r="B14" s="4"/>
      <c r="C14" s="4"/>
      <c r="D14" s="4"/>
      <c r="E14" s="4"/>
      <c r="F14" s="4"/>
      <c r="G14" s="4"/>
      <c r="H14" s="8"/>
    </row>
    <row r="16" spans="1:8" ht="26.1" customHeight="1" x14ac:dyDescent="0.25">
      <c r="A16" s="31" t="s">
        <v>80</v>
      </c>
      <c r="B16" s="32"/>
      <c r="C16" s="32"/>
      <c r="D16" s="32"/>
      <c r="E16" s="32"/>
      <c r="F16" s="32"/>
      <c r="G16" s="32"/>
      <c r="H16" s="11">
        <f>SUM(H3:H14)</f>
        <v>258</v>
      </c>
    </row>
  </sheetData>
  <mergeCells count="2">
    <mergeCell ref="A16:G16"/>
    <mergeCell ref="A1:H1"/>
  </mergeCells>
  <dataValidations count="1">
    <dataValidation type="list" allowBlank="1" sqref="D3 D4 D5 D6 D7 D8 D9 D10 D11 D12 D13 D14" xr:uid="{00000000-0002-0000-0200-000000000000}">
      <formula1>"Treno AV,Treno regionale,Aereo,Auto propria,Auto noleggio,Taxi,Bus,Metro,Altro"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workbookViewId="0">
      <selection sqref="A1:F1"/>
    </sheetView>
  </sheetViews>
  <sheetFormatPr defaultRowHeight="15" x14ac:dyDescent="0.25"/>
  <cols>
    <col min="1" max="1" width="28" customWidth="1"/>
    <col min="2" max="3" width="16" customWidth="1"/>
    <col min="4" max="4" width="18" customWidth="1"/>
    <col min="5" max="5" width="16" customWidth="1"/>
    <col min="6" max="6" width="32" customWidth="1"/>
  </cols>
  <sheetData>
    <row r="1" spans="1:6" ht="32.1" customHeight="1" x14ac:dyDescent="0.25">
      <c r="A1" s="30" t="s">
        <v>81</v>
      </c>
      <c r="B1" s="27"/>
      <c r="C1" s="27"/>
      <c r="D1" s="27"/>
      <c r="E1" s="27"/>
      <c r="F1" s="27"/>
    </row>
    <row r="2" spans="1:6" ht="27.95" customHeight="1" x14ac:dyDescent="0.25">
      <c r="A2" s="7" t="s">
        <v>82</v>
      </c>
      <c r="B2" s="7" t="s">
        <v>83</v>
      </c>
      <c r="C2" s="7" t="s">
        <v>84</v>
      </c>
      <c r="D2" s="7" t="s">
        <v>85</v>
      </c>
      <c r="E2" s="7" t="s">
        <v>86</v>
      </c>
      <c r="F2" s="7" t="s">
        <v>50</v>
      </c>
    </row>
    <row r="3" spans="1:6" ht="21.95" customHeight="1" x14ac:dyDescent="0.25">
      <c r="A3" s="3" t="s">
        <v>87</v>
      </c>
      <c r="B3" s="8">
        <v>280</v>
      </c>
      <c r="C3" s="8">
        <v>271</v>
      </c>
      <c r="D3" s="12">
        <f t="shared" ref="D3:D9" si="0">C3-B3</f>
        <v>-9</v>
      </c>
      <c r="E3" s="13">
        <f t="shared" ref="E3:E9" si="1">IF(B3=0,"",C3/B3-1)</f>
        <v>-3.214285714285714E-2</v>
      </c>
      <c r="F3" s="4" t="s">
        <v>88</v>
      </c>
    </row>
    <row r="4" spans="1:6" ht="21.95" customHeight="1" x14ac:dyDescent="0.25">
      <c r="A4" s="3" t="s">
        <v>89</v>
      </c>
      <c r="B4" s="8">
        <v>0</v>
      </c>
      <c r="C4" s="8">
        <v>0</v>
      </c>
      <c r="D4" s="12">
        <f t="shared" si="0"/>
        <v>0</v>
      </c>
      <c r="E4" s="13" t="str">
        <f t="shared" si="1"/>
        <v/>
      </c>
      <c r="F4" s="4"/>
    </row>
    <row r="5" spans="1:6" ht="21.95" customHeight="1" x14ac:dyDescent="0.25">
      <c r="A5" s="3" t="s">
        <v>90</v>
      </c>
      <c r="B5" s="8">
        <v>25</v>
      </c>
      <c r="C5" s="8">
        <v>31.5</v>
      </c>
      <c r="D5" s="12">
        <f t="shared" si="0"/>
        <v>6.5</v>
      </c>
      <c r="E5" s="13">
        <f t="shared" si="1"/>
        <v>0.26</v>
      </c>
      <c r="F5" s="4" t="s">
        <v>91</v>
      </c>
    </row>
    <row r="6" spans="1:6" ht="21.95" customHeight="1" x14ac:dyDescent="0.25">
      <c r="A6" s="3" t="s">
        <v>92</v>
      </c>
      <c r="B6" s="8">
        <v>145</v>
      </c>
      <c r="C6" s="8">
        <v>132</v>
      </c>
      <c r="D6" s="12">
        <f t="shared" si="0"/>
        <v>-13</v>
      </c>
      <c r="E6" s="13">
        <f t="shared" si="1"/>
        <v>-8.9655172413793061E-2</v>
      </c>
      <c r="F6" s="4" t="s">
        <v>93</v>
      </c>
    </row>
    <row r="7" spans="1:6" ht="21.95" customHeight="1" x14ac:dyDescent="0.25">
      <c r="A7" s="3" t="s">
        <v>94</v>
      </c>
      <c r="B7" s="8">
        <v>90</v>
      </c>
      <c r="C7" s="8">
        <v>104.5</v>
      </c>
      <c r="D7" s="12">
        <f t="shared" si="0"/>
        <v>14.5</v>
      </c>
      <c r="E7" s="13">
        <f t="shared" si="1"/>
        <v>0.1611111111111112</v>
      </c>
      <c r="F7" s="4" t="s">
        <v>95</v>
      </c>
    </row>
    <row r="8" spans="1:6" ht="21.95" customHeight="1" x14ac:dyDescent="0.25">
      <c r="A8" s="3" t="s">
        <v>96</v>
      </c>
      <c r="B8" s="8">
        <v>30</v>
      </c>
      <c r="C8" s="8">
        <v>28</v>
      </c>
      <c r="D8" s="12">
        <f t="shared" si="0"/>
        <v>-2</v>
      </c>
      <c r="E8" s="13">
        <f t="shared" si="1"/>
        <v>-6.6666666666666652E-2</v>
      </c>
      <c r="F8" s="4" t="s">
        <v>97</v>
      </c>
    </row>
    <row r="9" spans="1:6" ht="21.95" customHeight="1" x14ac:dyDescent="0.25">
      <c r="A9" s="3" t="s">
        <v>98</v>
      </c>
      <c r="B9" s="8">
        <v>20</v>
      </c>
      <c r="C9" s="8">
        <v>0</v>
      </c>
      <c r="D9" s="12">
        <f t="shared" si="0"/>
        <v>-20</v>
      </c>
      <c r="E9" s="13">
        <f t="shared" si="1"/>
        <v>-1</v>
      </c>
      <c r="F9" s="4"/>
    </row>
    <row r="11" spans="1:6" ht="26.1" customHeight="1" x14ac:dyDescent="0.25">
      <c r="A11" s="9" t="s">
        <v>99</v>
      </c>
      <c r="B11" s="14">
        <f>SUM(B3:B9)</f>
        <v>590</v>
      </c>
      <c r="C11" s="14">
        <f>SUM(C3:C9)</f>
        <v>567</v>
      </c>
      <c r="D11" s="14">
        <f>C11-B11</f>
        <v>-23</v>
      </c>
      <c r="E11" s="15">
        <f>IF(B11=0,"",C11/B11-1)</f>
        <v>-3.8983050847457679E-2</v>
      </c>
      <c r="F11" s="10"/>
    </row>
  </sheetData>
  <mergeCells count="1">
    <mergeCell ref="A1:F1"/>
  </mergeCells>
  <conditionalFormatting sqref="E3:E9">
    <cfRule type="expression" dxfId="0" priority="1">
      <formula>AND(ISNUMBER(E3),E3&gt;0.1)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sqref="A1:K1"/>
    </sheetView>
  </sheetViews>
  <sheetFormatPr defaultRowHeight="15" x14ac:dyDescent="0.25"/>
  <cols>
    <col min="1" max="1" width="12" customWidth="1"/>
    <col min="2" max="2" width="22" customWidth="1"/>
    <col min="3" max="3" width="32" customWidth="1"/>
    <col min="4" max="4" width="14" customWidth="1"/>
    <col min="5" max="6" width="12" customWidth="1"/>
    <col min="7" max="8" width="14" customWidth="1"/>
    <col min="9" max="9" width="18" customWidth="1"/>
    <col min="10" max="10" width="14" customWidth="1"/>
    <col min="11" max="11" width="18" customWidth="1"/>
  </cols>
  <sheetData>
    <row r="1" spans="1:11" ht="32.1" customHeight="1" x14ac:dyDescent="0.25">
      <c r="A1" s="30" t="s">
        <v>100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7.95" customHeight="1" x14ac:dyDescent="0.25">
      <c r="A2" s="7" t="s">
        <v>52</v>
      </c>
      <c r="B2" s="7" t="s">
        <v>82</v>
      </c>
      <c r="C2" s="7" t="s">
        <v>101</v>
      </c>
      <c r="D2" s="7" t="s">
        <v>102</v>
      </c>
      <c r="E2" s="7" t="s">
        <v>103</v>
      </c>
      <c r="F2" s="7" t="s">
        <v>104</v>
      </c>
      <c r="G2" s="7" t="s">
        <v>105</v>
      </c>
      <c r="H2" s="7" t="s">
        <v>106</v>
      </c>
      <c r="I2" s="7" t="s">
        <v>107</v>
      </c>
      <c r="J2" s="7" t="s">
        <v>108</v>
      </c>
      <c r="K2" s="7" t="s">
        <v>35</v>
      </c>
    </row>
    <row r="3" spans="1:11" ht="20.100000000000001" customHeight="1" x14ac:dyDescent="0.25">
      <c r="A3" s="5" t="s">
        <v>42</v>
      </c>
      <c r="B3" s="4" t="s">
        <v>87</v>
      </c>
      <c r="C3" s="4" t="s">
        <v>109</v>
      </c>
      <c r="D3" s="8">
        <v>73.77</v>
      </c>
      <c r="E3" s="16">
        <v>0.1</v>
      </c>
      <c r="F3" s="17">
        <f t="shared" ref="F3:F22" si="0">IF(AND(ISNUMBER(D3),ISNUMBER(E3)),D3*E3,"")</f>
        <v>7.3769999999999998</v>
      </c>
      <c r="G3" s="17">
        <f t="shared" ref="G3:G22" si="1">IF(ISNUMBER(D3),D3+IFERROR(F3,0),"")</f>
        <v>81.146999999999991</v>
      </c>
      <c r="H3" s="16">
        <v>1</v>
      </c>
      <c r="I3" s="17">
        <f t="shared" ref="I3:I22" si="2">IF(AND(ISNUMBER(G3),ISNUMBER(H3)),G3*H3,"")</f>
        <v>81.146999999999991</v>
      </c>
      <c r="J3" s="4" t="s">
        <v>110</v>
      </c>
      <c r="K3" s="4" t="s">
        <v>36</v>
      </c>
    </row>
    <row r="4" spans="1:11" ht="20.100000000000001" customHeight="1" x14ac:dyDescent="0.25">
      <c r="A4" s="5" t="s">
        <v>42</v>
      </c>
      <c r="B4" s="4" t="s">
        <v>87</v>
      </c>
      <c r="C4" s="4" t="s">
        <v>111</v>
      </c>
      <c r="D4" s="8">
        <v>18.03</v>
      </c>
      <c r="E4" s="16">
        <v>0.22</v>
      </c>
      <c r="F4" s="17">
        <f t="shared" si="0"/>
        <v>3.9666000000000001</v>
      </c>
      <c r="G4" s="17">
        <f t="shared" si="1"/>
        <v>21.996600000000001</v>
      </c>
      <c r="H4" s="16">
        <v>1</v>
      </c>
      <c r="I4" s="17">
        <f t="shared" si="2"/>
        <v>21.996600000000001</v>
      </c>
      <c r="J4" s="4" t="s">
        <v>112</v>
      </c>
      <c r="K4" s="4" t="s">
        <v>36</v>
      </c>
    </row>
    <row r="5" spans="1:11" ht="20.100000000000001" customHeight="1" x14ac:dyDescent="0.25">
      <c r="A5" s="5" t="s">
        <v>42</v>
      </c>
      <c r="B5" s="4" t="s">
        <v>94</v>
      </c>
      <c r="C5" s="4" t="s">
        <v>113</v>
      </c>
      <c r="D5" s="8">
        <v>9.5</v>
      </c>
      <c r="E5" s="16">
        <v>0.1</v>
      </c>
      <c r="F5" s="17">
        <f t="shared" si="0"/>
        <v>0.95000000000000007</v>
      </c>
      <c r="G5" s="17">
        <f t="shared" si="1"/>
        <v>10.45</v>
      </c>
      <c r="H5" s="16">
        <v>0.75</v>
      </c>
      <c r="I5" s="17">
        <f t="shared" si="2"/>
        <v>7.8374999999999995</v>
      </c>
      <c r="J5" s="4" t="s">
        <v>114</v>
      </c>
      <c r="K5" s="4" t="s">
        <v>36</v>
      </c>
    </row>
    <row r="6" spans="1:11" ht="20.100000000000001" customHeight="1" x14ac:dyDescent="0.25">
      <c r="A6" s="5" t="s">
        <v>42</v>
      </c>
      <c r="B6" s="4" t="s">
        <v>92</v>
      </c>
      <c r="C6" s="4" t="s">
        <v>115</v>
      </c>
      <c r="D6" s="8">
        <v>120</v>
      </c>
      <c r="E6" s="16">
        <v>0.1</v>
      </c>
      <c r="F6" s="17">
        <f t="shared" si="0"/>
        <v>12</v>
      </c>
      <c r="G6" s="17">
        <f t="shared" si="1"/>
        <v>132</v>
      </c>
      <c r="H6" s="16">
        <v>1</v>
      </c>
      <c r="I6" s="17">
        <f t="shared" si="2"/>
        <v>132</v>
      </c>
      <c r="J6" s="4" t="s">
        <v>116</v>
      </c>
      <c r="K6" s="4" t="s">
        <v>36</v>
      </c>
    </row>
    <row r="7" spans="1:11" ht="20.100000000000001" customHeight="1" x14ac:dyDescent="0.25">
      <c r="A7" s="5" t="s">
        <v>42</v>
      </c>
      <c r="B7" s="4" t="s">
        <v>94</v>
      </c>
      <c r="C7" s="4" t="s">
        <v>117</v>
      </c>
      <c r="D7" s="8">
        <v>86.07</v>
      </c>
      <c r="E7" s="16">
        <v>0.1</v>
      </c>
      <c r="F7" s="17">
        <f t="shared" si="0"/>
        <v>8.6069999999999993</v>
      </c>
      <c r="G7" s="17">
        <f t="shared" si="1"/>
        <v>94.676999999999992</v>
      </c>
      <c r="H7" s="16">
        <v>0.75</v>
      </c>
      <c r="I7" s="17">
        <f t="shared" si="2"/>
        <v>71.007749999999987</v>
      </c>
      <c r="J7" s="4" t="s">
        <v>118</v>
      </c>
      <c r="K7" s="4" t="s">
        <v>36</v>
      </c>
    </row>
    <row r="8" spans="1:11" ht="20.100000000000001" customHeight="1" x14ac:dyDescent="0.25">
      <c r="A8" s="5" t="s">
        <v>44</v>
      </c>
      <c r="B8" s="4" t="s">
        <v>90</v>
      </c>
      <c r="C8" s="4" t="s">
        <v>119</v>
      </c>
      <c r="D8" s="8">
        <v>28.64</v>
      </c>
      <c r="E8" s="16">
        <v>0.1</v>
      </c>
      <c r="F8" s="17">
        <f t="shared" si="0"/>
        <v>2.8640000000000003</v>
      </c>
      <c r="G8" s="17">
        <f t="shared" si="1"/>
        <v>31.504000000000001</v>
      </c>
      <c r="H8" s="16">
        <v>1</v>
      </c>
      <c r="I8" s="17">
        <f t="shared" si="2"/>
        <v>31.504000000000001</v>
      </c>
      <c r="J8" s="4" t="s">
        <v>120</v>
      </c>
      <c r="K8" s="4" t="s">
        <v>36</v>
      </c>
    </row>
    <row r="9" spans="1:11" ht="20.100000000000001" customHeight="1" x14ac:dyDescent="0.25">
      <c r="A9" s="5" t="s">
        <v>44</v>
      </c>
      <c r="B9" s="4" t="s">
        <v>87</v>
      </c>
      <c r="C9" s="4" t="s">
        <v>121</v>
      </c>
      <c r="D9" s="8">
        <v>53.28</v>
      </c>
      <c r="E9" s="16">
        <v>0.22</v>
      </c>
      <c r="F9" s="17">
        <f t="shared" si="0"/>
        <v>11.7216</v>
      </c>
      <c r="G9" s="17">
        <f t="shared" si="1"/>
        <v>65.001599999999996</v>
      </c>
      <c r="H9" s="16">
        <v>1</v>
      </c>
      <c r="I9" s="17">
        <f t="shared" si="2"/>
        <v>65.001599999999996</v>
      </c>
      <c r="J9" s="4" t="s">
        <v>122</v>
      </c>
      <c r="K9" s="4" t="s">
        <v>36</v>
      </c>
    </row>
    <row r="10" spans="1:11" ht="20.100000000000001" customHeight="1" x14ac:dyDescent="0.25">
      <c r="A10" s="5" t="s">
        <v>44</v>
      </c>
      <c r="B10" s="4" t="s">
        <v>87</v>
      </c>
      <c r="C10" s="4" t="s">
        <v>123</v>
      </c>
      <c r="D10" s="8">
        <v>67.27</v>
      </c>
      <c r="E10" s="16">
        <v>0.1</v>
      </c>
      <c r="F10" s="17">
        <f t="shared" si="0"/>
        <v>6.7270000000000003</v>
      </c>
      <c r="G10" s="17">
        <f t="shared" si="1"/>
        <v>73.997</v>
      </c>
      <c r="H10" s="16">
        <v>1</v>
      </c>
      <c r="I10" s="17">
        <f t="shared" si="2"/>
        <v>73.997</v>
      </c>
      <c r="J10" s="4" t="s">
        <v>124</v>
      </c>
      <c r="K10" s="4" t="s">
        <v>36</v>
      </c>
    </row>
    <row r="11" spans="1:11" ht="20.100000000000001" customHeight="1" x14ac:dyDescent="0.25">
      <c r="A11" s="5" t="s">
        <v>44</v>
      </c>
      <c r="B11" s="4" t="s">
        <v>96</v>
      </c>
      <c r="C11" s="4" t="s">
        <v>125</v>
      </c>
      <c r="D11" s="8">
        <v>22.95</v>
      </c>
      <c r="E11" s="16">
        <v>0.22</v>
      </c>
      <c r="F11" s="17">
        <f t="shared" si="0"/>
        <v>5.0489999999999995</v>
      </c>
      <c r="G11" s="17">
        <f t="shared" si="1"/>
        <v>27.998999999999999</v>
      </c>
      <c r="H11" s="16">
        <v>1</v>
      </c>
      <c r="I11" s="17">
        <f t="shared" si="2"/>
        <v>27.998999999999999</v>
      </c>
      <c r="J11" s="4" t="s">
        <v>126</v>
      </c>
      <c r="K11" s="4" t="s">
        <v>36</v>
      </c>
    </row>
    <row r="12" spans="1:11" ht="20.100000000000001" customHeight="1" x14ac:dyDescent="0.25">
      <c r="A12" s="5"/>
      <c r="B12" s="4"/>
      <c r="C12" s="4"/>
      <c r="D12" s="8"/>
      <c r="E12" s="16"/>
      <c r="F12" s="17" t="str">
        <f t="shared" si="0"/>
        <v/>
      </c>
      <c r="G12" s="17" t="str">
        <f t="shared" si="1"/>
        <v/>
      </c>
      <c r="H12" s="16"/>
      <c r="I12" s="17" t="str">
        <f t="shared" si="2"/>
        <v/>
      </c>
      <c r="J12" s="4"/>
      <c r="K12" s="4"/>
    </row>
    <row r="13" spans="1:11" ht="20.100000000000001" customHeight="1" x14ac:dyDescent="0.25">
      <c r="A13" s="5"/>
      <c r="B13" s="4"/>
      <c r="C13" s="4"/>
      <c r="D13" s="8"/>
      <c r="E13" s="16"/>
      <c r="F13" s="17" t="str">
        <f t="shared" si="0"/>
        <v/>
      </c>
      <c r="G13" s="17" t="str">
        <f t="shared" si="1"/>
        <v/>
      </c>
      <c r="H13" s="16"/>
      <c r="I13" s="17" t="str">
        <f t="shared" si="2"/>
        <v/>
      </c>
      <c r="J13" s="4"/>
      <c r="K13" s="4"/>
    </row>
    <row r="14" spans="1:11" ht="20.100000000000001" customHeight="1" x14ac:dyDescent="0.25">
      <c r="A14" s="5"/>
      <c r="B14" s="4"/>
      <c r="C14" s="4"/>
      <c r="D14" s="8"/>
      <c r="E14" s="16"/>
      <c r="F14" s="17" t="str">
        <f t="shared" si="0"/>
        <v/>
      </c>
      <c r="G14" s="17" t="str">
        <f t="shared" si="1"/>
        <v/>
      </c>
      <c r="H14" s="16"/>
      <c r="I14" s="17" t="str">
        <f t="shared" si="2"/>
        <v/>
      </c>
      <c r="J14" s="4"/>
      <c r="K14" s="4"/>
    </row>
    <row r="15" spans="1:11" ht="20.100000000000001" customHeight="1" x14ac:dyDescent="0.25">
      <c r="A15" s="5"/>
      <c r="B15" s="4"/>
      <c r="C15" s="4"/>
      <c r="D15" s="8"/>
      <c r="E15" s="16"/>
      <c r="F15" s="17" t="str">
        <f t="shared" si="0"/>
        <v/>
      </c>
      <c r="G15" s="17" t="str">
        <f t="shared" si="1"/>
        <v/>
      </c>
      <c r="H15" s="16"/>
      <c r="I15" s="17" t="str">
        <f t="shared" si="2"/>
        <v/>
      </c>
      <c r="J15" s="4"/>
      <c r="K15" s="4"/>
    </row>
    <row r="16" spans="1:11" ht="20.100000000000001" customHeight="1" x14ac:dyDescent="0.25">
      <c r="A16" s="5"/>
      <c r="B16" s="4"/>
      <c r="C16" s="4"/>
      <c r="D16" s="8"/>
      <c r="E16" s="16"/>
      <c r="F16" s="17" t="str">
        <f t="shared" si="0"/>
        <v/>
      </c>
      <c r="G16" s="17" t="str">
        <f t="shared" si="1"/>
        <v/>
      </c>
      <c r="H16" s="16"/>
      <c r="I16" s="17" t="str">
        <f t="shared" si="2"/>
        <v/>
      </c>
      <c r="J16" s="4"/>
      <c r="K16" s="4"/>
    </row>
    <row r="17" spans="1:11" ht="20.100000000000001" customHeight="1" x14ac:dyDescent="0.25">
      <c r="A17" s="5"/>
      <c r="B17" s="4"/>
      <c r="C17" s="4"/>
      <c r="D17" s="8"/>
      <c r="E17" s="16"/>
      <c r="F17" s="17" t="str">
        <f t="shared" si="0"/>
        <v/>
      </c>
      <c r="G17" s="17" t="str">
        <f t="shared" si="1"/>
        <v/>
      </c>
      <c r="H17" s="16"/>
      <c r="I17" s="17" t="str">
        <f t="shared" si="2"/>
        <v/>
      </c>
      <c r="J17" s="4"/>
      <c r="K17" s="4"/>
    </row>
    <row r="18" spans="1:11" ht="20.100000000000001" customHeight="1" x14ac:dyDescent="0.25">
      <c r="A18" s="5"/>
      <c r="B18" s="4"/>
      <c r="C18" s="4"/>
      <c r="D18" s="8"/>
      <c r="E18" s="16"/>
      <c r="F18" s="17" t="str">
        <f t="shared" si="0"/>
        <v/>
      </c>
      <c r="G18" s="17" t="str">
        <f t="shared" si="1"/>
        <v/>
      </c>
      <c r="H18" s="16"/>
      <c r="I18" s="17" t="str">
        <f t="shared" si="2"/>
        <v/>
      </c>
      <c r="J18" s="4"/>
      <c r="K18" s="4"/>
    </row>
    <row r="19" spans="1:11" ht="20.100000000000001" customHeight="1" x14ac:dyDescent="0.25">
      <c r="A19" s="5"/>
      <c r="B19" s="4"/>
      <c r="C19" s="4"/>
      <c r="D19" s="8"/>
      <c r="E19" s="16"/>
      <c r="F19" s="17" t="str">
        <f t="shared" si="0"/>
        <v/>
      </c>
      <c r="G19" s="17" t="str">
        <f t="shared" si="1"/>
        <v/>
      </c>
      <c r="H19" s="16"/>
      <c r="I19" s="17" t="str">
        <f t="shared" si="2"/>
        <v/>
      </c>
      <c r="J19" s="4"/>
      <c r="K19" s="4"/>
    </row>
    <row r="20" spans="1:11" ht="20.100000000000001" customHeight="1" x14ac:dyDescent="0.25">
      <c r="A20" s="5"/>
      <c r="B20" s="4"/>
      <c r="C20" s="4"/>
      <c r="D20" s="8"/>
      <c r="E20" s="16"/>
      <c r="F20" s="17" t="str">
        <f t="shared" si="0"/>
        <v/>
      </c>
      <c r="G20" s="17" t="str">
        <f t="shared" si="1"/>
        <v/>
      </c>
      <c r="H20" s="16"/>
      <c r="I20" s="17" t="str">
        <f t="shared" si="2"/>
        <v/>
      </c>
      <c r="J20" s="4"/>
      <c r="K20" s="4"/>
    </row>
    <row r="21" spans="1:11" ht="20.100000000000001" customHeight="1" x14ac:dyDescent="0.25">
      <c r="A21" s="5"/>
      <c r="B21" s="4"/>
      <c r="C21" s="4"/>
      <c r="D21" s="8"/>
      <c r="E21" s="16"/>
      <c r="F21" s="17" t="str">
        <f t="shared" si="0"/>
        <v/>
      </c>
      <c r="G21" s="17" t="str">
        <f t="shared" si="1"/>
        <v/>
      </c>
      <c r="H21" s="16"/>
      <c r="I21" s="17" t="str">
        <f t="shared" si="2"/>
        <v/>
      </c>
      <c r="J21" s="4"/>
      <c r="K21" s="4"/>
    </row>
    <row r="22" spans="1:11" ht="20.100000000000001" customHeight="1" x14ac:dyDescent="0.25">
      <c r="A22" s="5"/>
      <c r="B22" s="4"/>
      <c r="C22" s="4"/>
      <c r="D22" s="8"/>
      <c r="E22" s="16"/>
      <c r="F22" s="17" t="str">
        <f t="shared" si="0"/>
        <v/>
      </c>
      <c r="G22" s="17" t="str">
        <f t="shared" si="1"/>
        <v/>
      </c>
      <c r="H22" s="16"/>
      <c r="I22" s="17" t="str">
        <f t="shared" si="2"/>
        <v/>
      </c>
      <c r="J22" s="4"/>
      <c r="K22" s="4"/>
    </row>
    <row r="24" spans="1:11" ht="26.1" customHeight="1" x14ac:dyDescent="0.25">
      <c r="A24" s="31" t="s">
        <v>127</v>
      </c>
      <c r="B24" s="32"/>
      <c r="C24" s="32"/>
      <c r="D24" s="11">
        <f>SUM(D3:D22)</f>
        <v>479.50999999999993</v>
      </c>
      <c r="E24" s="10"/>
      <c r="F24" s="11">
        <f>SUM(F3:F22)</f>
        <v>59.2622</v>
      </c>
      <c r="G24" s="11">
        <f>SUM(G3:G22)</f>
        <v>538.7722</v>
      </c>
      <c r="H24" s="10"/>
      <c r="I24" s="11">
        <f>SUM(I3:I22)</f>
        <v>512.49045000000001</v>
      </c>
      <c r="J24" s="10"/>
      <c r="K24" s="10"/>
    </row>
  </sheetData>
  <mergeCells count="2">
    <mergeCell ref="A1:K1"/>
    <mergeCell ref="A24:C24"/>
  </mergeCells>
  <dataValidations count="3">
    <dataValidation type="list" allowBlank="1" sqref="B3 B4 B5 B6 B7 B8 B9 B10 B11 B12 B13 B14 B15 B16 B17 B18 B19 B20 B21 B22" xr:uid="{00000000-0002-0000-0400-000000000000}">
      <formula1>"Trasporto (treno/aereo/bus),Carburante,Pedaggi e parcheggi,Pernottamento,Pasti e ristorazione,Materiali e brochure,Altro"</formula1>
    </dataValidation>
    <dataValidation type="list" allowBlank="1" sqref="E3 E4 E5 E6 E7 E8 E9 E10 E11 E12 E13 E14 E15 E16 E17 E18 E19 E20 E21 E22" xr:uid="{00000000-0002-0000-0400-000001000000}">
      <formula1>"0,0.04,0.05,0.10,0.22"</formula1>
    </dataValidation>
    <dataValidation type="list" allowBlank="1" sqref="H3 H4 H5 H6 H7 H8 H9 H10 H11 H12 H13 H14 H15 H16 H17 H18 H19 H20 H21 H22" xr:uid="{00000000-0002-0000-0400-000002000000}">
      <formula1>"0,0.25,0.5,0.75,1"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topLeftCell="A4" workbookViewId="0">
      <selection activeCell="D9" sqref="D9"/>
    </sheetView>
  </sheetViews>
  <sheetFormatPr defaultRowHeight="15" x14ac:dyDescent="0.25"/>
  <cols>
    <col min="1" max="1" width="32" customWidth="1"/>
    <col min="2" max="4" width="18" customWidth="1"/>
  </cols>
  <sheetData>
    <row r="1" spans="1:4" ht="32.1" customHeight="1" x14ac:dyDescent="0.25">
      <c r="A1" s="30" t="s">
        <v>128</v>
      </c>
      <c r="B1" s="27"/>
      <c r="C1" s="27"/>
      <c r="D1" s="27"/>
    </row>
    <row r="3" spans="1:4" ht="24" customHeight="1" x14ac:dyDescent="0.25">
      <c r="A3" s="18" t="s">
        <v>129</v>
      </c>
    </row>
    <row r="4" spans="1:4" ht="27.95" customHeight="1" x14ac:dyDescent="0.25">
      <c r="A4" s="7" t="s">
        <v>82</v>
      </c>
      <c r="B4" s="7" t="s">
        <v>105</v>
      </c>
      <c r="C4" s="7" t="s">
        <v>107</v>
      </c>
      <c r="D4" s="7" t="s">
        <v>130</v>
      </c>
    </row>
    <row r="5" spans="1:4" ht="21.95" customHeight="1" x14ac:dyDescent="0.25">
      <c r="A5" s="3" t="s">
        <v>87</v>
      </c>
      <c r="B5" s="17">
        <f>SUMIF('4 Nota spese'!B3:B22,A5,'4 Nota spese'!G3:G22)</f>
        <v>242.1422</v>
      </c>
      <c r="C5" s="17">
        <f>SUMIF('4 Nota spese'!B3:B22,A5,'4 Nota spese'!I3:I22)</f>
        <v>242.1422</v>
      </c>
      <c r="D5" s="19">
        <f t="shared" ref="D5:D11" si="0">IF($B$12=0,"",B5/$B$12)</f>
        <v>0.44943335977617255</v>
      </c>
    </row>
    <row r="6" spans="1:4" ht="21.95" customHeight="1" x14ac:dyDescent="0.25">
      <c r="A6" s="3" t="s">
        <v>89</v>
      </c>
      <c r="B6" s="17">
        <f>SUMIF('4 Nota spese'!B3:B22,A6,'4 Nota spese'!G3:G22)</f>
        <v>0</v>
      </c>
      <c r="C6" s="17">
        <f>SUMIF('4 Nota spese'!B3:B22,A6,'4 Nota spese'!I3:I22)</f>
        <v>0</v>
      </c>
      <c r="D6" s="19">
        <f t="shared" si="0"/>
        <v>0</v>
      </c>
    </row>
    <row r="7" spans="1:4" ht="21.95" customHeight="1" x14ac:dyDescent="0.25">
      <c r="A7" s="3" t="s">
        <v>90</v>
      </c>
      <c r="B7" s="17">
        <f>SUMIF('4 Nota spese'!B3:B22,A7,'4 Nota spese'!G3:G22)</f>
        <v>31.504000000000001</v>
      </c>
      <c r="C7" s="17">
        <f>SUMIF('4 Nota spese'!B3:B22,A7,'4 Nota spese'!I3:I22)</f>
        <v>31.504000000000001</v>
      </c>
      <c r="D7" s="19">
        <f t="shared" si="0"/>
        <v>5.8473692592156762E-2</v>
      </c>
    </row>
    <row r="8" spans="1:4" ht="21.95" customHeight="1" x14ac:dyDescent="0.25">
      <c r="A8" s="3" t="s">
        <v>92</v>
      </c>
      <c r="B8" s="17">
        <f>SUMIF('4 Nota spese'!B3:B22,A8,'4 Nota spese'!G3:G22)</f>
        <v>132</v>
      </c>
      <c r="C8" s="17">
        <f>SUMIF('4 Nota spese'!B3:B22,A8,'4 Nota spese'!I3:I22)</f>
        <v>132</v>
      </c>
      <c r="D8" s="19">
        <f t="shared" si="0"/>
        <v>0.24500150527439984</v>
      </c>
    </row>
    <row r="9" spans="1:4" ht="21.95" customHeight="1" x14ac:dyDescent="0.25">
      <c r="A9" s="3" t="s">
        <v>94</v>
      </c>
      <c r="B9" s="17">
        <f>SUMIF('4 Nota spese'!B3:B22,A9,'4 Nota spese'!G3:G22)</f>
        <v>105.127</v>
      </c>
      <c r="C9" s="17">
        <f>SUMIF('4 Nota spese'!B3:B22,A9,'4 Nota spese'!I3:I22)</f>
        <v>78.845249999999993</v>
      </c>
      <c r="D9" s="19">
        <f t="shared" si="0"/>
        <v>0.19512328215895325</v>
      </c>
    </row>
    <row r="10" spans="1:4" ht="21.95" customHeight="1" x14ac:dyDescent="0.25">
      <c r="A10" s="3" t="s">
        <v>96</v>
      </c>
      <c r="B10" s="17">
        <f>SUMIF('4 Nota spese'!B3:B22,A10,'4 Nota spese'!G3:G22)</f>
        <v>27.998999999999999</v>
      </c>
      <c r="C10" s="17">
        <f>SUMIF('4 Nota spese'!B3:B22,A10,'4 Nota spese'!I3:I22)</f>
        <v>27.998999999999999</v>
      </c>
      <c r="D10" s="19">
        <f t="shared" si="0"/>
        <v>5.1968160198317577E-2</v>
      </c>
    </row>
    <row r="11" spans="1:4" ht="21.95" customHeight="1" x14ac:dyDescent="0.25">
      <c r="A11" s="3" t="s">
        <v>98</v>
      </c>
      <c r="B11" s="17">
        <f>SUMIF('4 Nota spese'!B3:B22,A11,'4 Nota spese'!G3:G22)</f>
        <v>0</v>
      </c>
      <c r="C11" s="17">
        <f>SUMIF('4 Nota spese'!B3:B22,A11,'4 Nota spese'!I3:I22)</f>
        <v>0</v>
      </c>
      <c r="D11" s="19">
        <f t="shared" si="0"/>
        <v>0</v>
      </c>
    </row>
    <row r="12" spans="1:4" ht="26.1" customHeight="1" x14ac:dyDescent="0.25">
      <c r="A12" s="9" t="s">
        <v>99</v>
      </c>
      <c r="B12" s="11">
        <f>SUM(B5:B11)</f>
        <v>538.7722</v>
      </c>
      <c r="C12" s="11">
        <f>SUM(C5:C11)</f>
        <v>512.49045000000001</v>
      </c>
      <c r="D12" s="20">
        <f>IF(B12=0,"",1)</f>
        <v>1</v>
      </c>
    </row>
    <row r="15" spans="1:4" ht="24" customHeight="1" x14ac:dyDescent="0.25">
      <c r="A15" s="18" t="s">
        <v>131</v>
      </c>
    </row>
    <row r="16" spans="1:4" ht="27.95" customHeight="1" x14ac:dyDescent="0.25">
      <c r="A16" s="7" t="s">
        <v>132</v>
      </c>
      <c r="B16" s="7" t="s">
        <v>133</v>
      </c>
      <c r="C16" s="7"/>
      <c r="D16" s="7"/>
    </row>
    <row r="17" spans="1:4" ht="21.95" customHeight="1" x14ac:dyDescent="0.25">
      <c r="A17" s="21" t="s">
        <v>134</v>
      </c>
      <c r="B17" s="22">
        <f>'3 Budget vs Consuntivo'!B11</f>
        <v>590</v>
      </c>
    </row>
    <row r="18" spans="1:4" ht="21.95" customHeight="1" x14ac:dyDescent="0.25">
      <c r="A18" s="21" t="s">
        <v>135</v>
      </c>
      <c r="B18" s="22">
        <f>B12</f>
        <v>538.7722</v>
      </c>
    </row>
    <row r="19" spans="1:4" ht="21.95" customHeight="1" x14ac:dyDescent="0.25">
      <c r="A19" s="3" t="s">
        <v>136</v>
      </c>
      <c r="B19" s="23">
        <f>B18-B17</f>
        <v>-51.227800000000002</v>
      </c>
    </row>
    <row r="20" spans="1:4" ht="21.95" customHeight="1" x14ac:dyDescent="0.25">
      <c r="A20" s="3" t="s">
        <v>137</v>
      </c>
      <c r="B20" s="24">
        <f>IF(B17=0,"",(B18-B17)/B17)</f>
        <v>-8.6826779661016956E-2</v>
      </c>
    </row>
    <row r="22" spans="1:4" ht="30" customHeight="1" x14ac:dyDescent="0.25">
      <c r="A22" s="34" t="s">
        <v>138</v>
      </c>
      <c r="B22" s="27"/>
      <c r="C22" s="27"/>
      <c r="D22" s="25">
        <f>B12</f>
        <v>538.7722</v>
      </c>
    </row>
    <row r="25" spans="1:4" x14ac:dyDescent="0.25">
      <c r="A25" s="33" t="s">
        <v>139</v>
      </c>
      <c r="B25" s="27"/>
      <c r="C25" s="27"/>
      <c r="D25" s="27"/>
    </row>
  </sheetData>
  <mergeCells count="3">
    <mergeCell ref="A1:D1"/>
    <mergeCell ref="A25:D25"/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Istruzioni</vt:lpstr>
      <vt:lpstr>1 Anagrafica</vt:lpstr>
      <vt:lpstr>2 Itinerario</vt:lpstr>
      <vt:lpstr>3 Budget vs Consuntivo</vt:lpstr>
      <vt:lpstr>4 Nota spese</vt:lpstr>
      <vt:lpstr>5 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trasferte aziendali — SynSphere</dc:title>
  <dc:creator>SynSphere Italia</dc:creator>
  <dc:description>Template Excel per pianificare e rendicontare le trasferte aziendali (PMI italiane). https://www.synsphere.it</dc:description>
  <cp:lastModifiedBy>Egiziago Cioffi</cp:lastModifiedBy>
  <dcterms:created xsi:type="dcterms:W3CDTF">2026-05-09T05:22:53Z</dcterms:created>
  <dcterms:modified xsi:type="dcterms:W3CDTF">2026-05-09T06:06:48Z</dcterms:modified>
</cp:coreProperties>
</file>