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EgiziagoCioffi\OneDrive - SYNSPHERE\Documenti\source\VisualStudioCodeRepo\SynSphereWebsite\SYNSPHERE - Website\public\download\"/>
    </mc:Choice>
  </mc:AlternateContent>
  <xr:revisionPtr revIDLastSave="0" documentId="13_ncr:1_{CE490729-A8A7-428B-BB3D-5979586874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struzioni" sheetId="1" r:id="rId1"/>
    <sheet name="Prima nota" sheetId="2" r:id="rId2"/>
    <sheet name="Categorie" sheetId="3" r:id="rId3"/>
    <sheet name="Riepilogo mensile" sheetId="4" r:id="rId4"/>
    <sheet name="Dashboard" sheetId="5" r:id="rId5"/>
  </sheets>
  <definedNames>
    <definedName name="_xlnm._FilterDatabase" localSheetId="1" hidden="1">'Prima nota'!$A$3:$H$63</definedName>
    <definedName name="ElencoCategorie">Categorie!$B$3:$B$30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5" l="1"/>
  <c r="D37" i="5"/>
  <c r="D36" i="5"/>
  <c r="H32" i="5"/>
  <c r="G32" i="5"/>
  <c r="G31" i="5"/>
  <c r="H31" i="5" s="1"/>
  <c r="G30" i="5"/>
  <c r="H30" i="5" s="1"/>
  <c r="G29" i="5"/>
  <c r="H29" i="5" s="1"/>
  <c r="G28" i="5"/>
  <c r="H28" i="5" s="1"/>
  <c r="G27" i="5"/>
  <c r="H27" i="5" s="1"/>
  <c r="G26" i="5"/>
  <c r="H26" i="5" s="1"/>
  <c r="G25" i="5"/>
  <c r="H25" i="5" s="1"/>
  <c r="G24" i="5"/>
  <c r="H24" i="5" s="1"/>
  <c r="H23" i="5"/>
  <c r="G23" i="5"/>
  <c r="H22" i="5"/>
  <c r="G22" i="5"/>
  <c r="H21" i="5"/>
  <c r="G21" i="5"/>
  <c r="H20" i="5"/>
  <c r="G20" i="5"/>
  <c r="G19" i="5"/>
  <c r="H19" i="5" s="1"/>
  <c r="H18" i="5"/>
  <c r="G18" i="5"/>
  <c r="H17" i="5"/>
  <c r="G17" i="5"/>
  <c r="G16" i="5"/>
  <c r="H16" i="5" s="1"/>
  <c r="G15" i="5"/>
  <c r="H15" i="5" s="1"/>
  <c r="H14" i="5"/>
  <c r="G14" i="5"/>
  <c r="G13" i="5"/>
  <c r="H13" i="5" s="1"/>
  <c r="G12" i="5"/>
  <c r="H12" i="5" s="1"/>
  <c r="H11" i="5"/>
  <c r="G11" i="5"/>
  <c r="H10" i="5"/>
  <c r="G10" i="5"/>
  <c r="G9" i="5"/>
  <c r="H9" i="5" s="1"/>
  <c r="G8" i="5"/>
  <c r="H8" i="5" s="1"/>
  <c r="B8" i="5"/>
  <c r="H7" i="5"/>
  <c r="G7" i="5"/>
  <c r="D7" i="5"/>
  <c r="C7" i="5"/>
  <c r="E7" i="5" s="1"/>
  <c r="B38" i="5" s="1"/>
  <c r="H6" i="5"/>
  <c r="G6" i="5"/>
  <c r="D6" i="5"/>
  <c r="C6" i="5"/>
  <c r="E6" i="5" s="1"/>
  <c r="B37" i="5" s="1"/>
  <c r="G5" i="5"/>
  <c r="H5" i="5" s="1"/>
  <c r="E5" i="5"/>
  <c r="B36" i="5" s="1"/>
  <c r="D5" i="5"/>
  <c r="D8" i="5" s="1"/>
  <c r="C5" i="5"/>
  <c r="C8" i="5" s="1"/>
  <c r="O31" i="4"/>
  <c r="L31" i="4"/>
  <c r="K31" i="4"/>
  <c r="J31" i="4"/>
  <c r="I31" i="4"/>
  <c r="G31" i="4"/>
  <c r="E31" i="4"/>
  <c r="D31" i="4"/>
  <c r="C31" i="4"/>
  <c r="B31" i="4"/>
  <c r="A31" i="4"/>
  <c r="H31" i="4" s="1"/>
  <c r="F30" i="4"/>
  <c r="B30" i="4"/>
  <c r="A30" i="4"/>
  <c r="M30" i="4" s="1"/>
  <c r="O29" i="4"/>
  <c r="J29" i="4"/>
  <c r="I29" i="4"/>
  <c r="E29" i="4"/>
  <c r="D29" i="4"/>
  <c r="C29" i="4"/>
  <c r="B29" i="4"/>
  <c r="A29" i="4"/>
  <c r="N29" i="4" s="1"/>
  <c r="L28" i="4"/>
  <c r="H28" i="4"/>
  <c r="G28" i="4"/>
  <c r="F28" i="4"/>
  <c r="B28" i="4"/>
  <c r="A28" i="4"/>
  <c r="E28" i="4" s="1"/>
  <c r="O27" i="4"/>
  <c r="L27" i="4"/>
  <c r="K27" i="4"/>
  <c r="J27" i="4"/>
  <c r="I27" i="4"/>
  <c r="G27" i="4"/>
  <c r="E27" i="4"/>
  <c r="D27" i="4"/>
  <c r="C27" i="4"/>
  <c r="B27" i="4"/>
  <c r="A27" i="4"/>
  <c r="H27" i="4" s="1"/>
  <c r="F26" i="4"/>
  <c r="B26" i="4"/>
  <c r="A26" i="4"/>
  <c r="M26" i="4" s="1"/>
  <c r="O25" i="4"/>
  <c r="J25" i="4"/>
  <c r="I25" i="4"/>
  <c r="E25" i="4"/>
  <c r="D25" i="4"/>
  <c r="C25" i="4"/>
  <c r="B25" i="4"/>
  <c r="A25" i="4"/>
  <c r="N25" i="4" s="1"/>
  <c r="L24" i="4"/>
  <c r="H24" i="4"/>
  <c r="G24" i="4"/>
  <c r="F24" i="4"/>
  <c r="B24" i="4"/>
  <c r="A24" i="4"/>
  <c r="E24" i="4" s="1"/>
  <c r="M23" i="4"/>
  <c r="L23" i="4"/>
  <c r="K23" i="4"/>
  <c r="J23" i="4"/>
  <c r="I23" i="4"/>
  <c r="G23" i="4"/>
  <c r="E23" i="4"/>
  <c r="D23" i="4"/>
  <c r="C23" i="4"/>
  <c r="B23" i="4"/>
  <c r="A23" i="4"/>
  <c r="H23" i="4" s="1"/>
  <c r="F22" i="4"/>
  <c r="B22" i="4"/>
  <c r="A22" i="4"/>
  <c r="L22" i="4" s="1"/>
  <c r="J21" i="4"/>
  <c r="I21" i="4"/>
  <c r="E21" i="4"/>
  <c r="D21" i="4"/>
  <c r="C21" i="4"/>
  <c r="B21" i="4"/>
  <c r="A21" i="4"/>
  <c r="N21" i="4" s="1"/>
  <c r="M20" i="4"/>
  <c r="L20" i="4"/>
  <c r="G20" i="4"/>
  <c r="B20" i="4"/>
  <c r="A20" i="4"/>
  <c r="F20" i="4" s="1"/>
  <c r="L19" i="4"/>
  <c r="K19" i="4"/>
  <c r="J19" i="4"/>
  <c r="I19" i="4"/>
  <c r="G19" i="4"/>
  <c r="E19" i="4"/>
  <c r="D19" i="4"/>
  <c r="C19" i="4"/>
  <c r="B19" i="4"/>
  <c r="A19" i="4"/>
  <c r="H19" i="4" s="1"/>
  <c r="F18" i="4"/>
  <c r="B18" i="4"/>
  <c r="A18" i="4"/>
  <c r="L18" i="4" s="1"/>
  <c r="J17" i="4"/>
  <c r="I17" i="4"/>
  <c r="E17" i="4"/>
  <c r="D17" i="4"/>
  <c r="C17" i="4"/>
  <c r="B17" i="4"/>
  <c r="A17" i="4"/>
  <c r="N17" i="4" s="1"/>
  <c r="L16" i="4"/>
  <c r="G16" i="4"/>
  <c r="B16" i="4"/>
  <c r="A16" i="4"/>
  <c r="F16" i="4" s="1"/>
  <c r="L15" i="4"/>
  <c r="K15" i="4"/>
  <c r="J15" i="4"/>
  <c r="I15" i="4"/>
  <c r="G15" i="4"/>
  <c r="E15" i="4"/>
  <c r="D15" i="4"/>
  <c r="C15" i="4"/>
  <c r="B15" i="4"/>
  <c r="A15" i="4"/>
  <c r="H15" i="4" s="1"/>
  <c r="F14" i="4"/>
  <c r="B14" i="4"/>
  <c r="A14" i="4"/>
  <c r="L14" i="4" s="1"/>
  <c r="J13" i="4"/>
  <c r="I13" i="4"/>
  <c r="E13" i="4"/>
  <c r="D13" i="4"/>
  <c r="C13" i="4"/>
  <c r="B13" i="4"/>
  <c r="A13" i="4"/>
  <c r="N13" i="4" s="1"/>
  <c r="L12" i="4"/>
  <c r="G12" i="4"/>
  <c r="B12" i="4"/>
  <c r="A12" i="4"/>
  <c r="F12" i="4" s="1"/>
  <c r="L11" i="4"/>
  <c r="K11" i="4"/>
  <c r="J11" i="4"/>
  <c r="I11" i="4"/>
  <c r="G11" i="4"/>
  <c r="E11" i="4"/>
  <c r="D11" i="4"/>
  <c r="C11" i="4"/>
  <c r="B11" i="4"/>
  <c r="A11" i="4"/>
  <c r="H11" i="4" s="1"/>
  <c r="F10" i="4"/>
  <c r="B10" i="4"/>
  <c r="A10" i="4"/>
  <c r="L10" i="4" s="1"/>
  <c r="J9" i="4"/>
  <c r="I9" i="4"/>
  <c r="E9" i="4"/>
  <c r="D9" i="4"/>
  <c r="C9" i="4"/>
  <c r="B9" i="4"/>
  <c r="A9" i="4"/>
  <c r="N9" i="4" s="1"/>
  <c r="L8" i="4"/>
  <c r="G8" i="4"/>
  <c r="B8" i="4"/>
  <c r="A8" i="4"/>
  <c r="F8" i="4" s="1"/>
  <c r="L7" i="4"/>
  <c r="K7" i="4"/>
  <c r="J7" i="4"/>
  <c r="I7" i="4"/>
  <c r="G7" i="4"/>
  <c r="E7" i="4"/>
  <c r="D7" i="4"/>
  <c r="C7" i="4"/>
  <c r="B7" i="4"/>
  <c r="A7" i="4"/>
  <c r="H7" i="4" s="1"/>
  <c r="F6" i="4"/>
  <c r="B6" i="4"/>
  <c r="A6" i="4"/>
  <c r="L6" i="4" s="1"/>
  <c r="J5" i="4"/>
  <c r="I5" i="4"/>
  <c r="E5" i="4"/>
  <c r="D5" i="4"/>
  <c r="C5" i="4"/>
  <c r="B5" i="4"/>
  <c r="A5" i="4"/>
  <c r="N5" i="4" s="1"/>
  <c r="L4" i="4"/>
  <c r="G4" i="4"/>
  <c r="B4" i="4"/>
  <c r="A4" i="4"/>
  <c r="F4" i="4" s="1"/>
  <c r="G64" i="2"/>
  <c r="F64" i="2"/>
  <c r="E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C14" i="5" l="1"/>
  <c r="B14" i="5" s="1"/>
  <c r="C16" i="5"/>
  <c r="B16" i="5" s="1"/>
  <c r="C13" i="5"/>
  <c r="B13" i="5" s="1"/>
  <c r="C15" i="5"/>
  <c r="B15" i="5" s="1"/>
  <c r="C12" i="5"/>
  <c r="B12" i="5" s="1"/>
  <c r="O7" i="4"/>
  <c r="E8" i="5"/>
  <c r="N26" i="4"/>
  <c r="N30" i="4"/>
  <c r="M22" i="4"/>
  <c r="H4" i="4"/>
  <c r="N10" i="4"/>
  <c r="N33" i="4" s="1"/>
  <c r="C31" i="5" s="1"/>
  <c r="H16" i="4"/>
  <c r="H20" i="4"/>
  <c r="N22" i="4"/>
  <c r="F9" i="4"/>
  <c r="O9" i="4" s="1"/>
  <c r="C10" i="4"/>
  <c r="C33" i="4" s="1"/>
  <c r="C20" i="5" s="1"/>
  <c r="I20" i="4"/>
  <c r="F21" i="4"/>
  <c r="O21" i="4" s="1"/>
  <c r="C22" i="4"/>
  <c r="O22" i="4" s="1"/>
  <c r="M6" i="4"/>
  <c r="M10" i="4"/>
  <c r="M14" i="4"/>
  <c r="M18" i="4"/>
  <c r="N6" i="4"/>
  <c r="N18" i="4"/>
  <c r="I4" i="4"/>
  <c r="F5" i="4"/>
  <c r="O5" i="4" s="1"/>
  <c r="C6" i="4"/>
  <c r="O6" i="4" s="1"/>
  <c r="I8" i="4"/>
  <c r="I16" i="4"/>
  <c r="F17" i="4"/>
  <c r="C18" i="4"/>
  <c r="O18" i="4" s="1"/>
  <c r="I24" i="4"/>
  <c r="F25" i="4"/>
  <c r="C26" i="4"/>
  <c r="O26" i="4"/>
  <c r="I28" i="4"/>
  <c r="F29" i="4"/>
  <c r="C30" i="4"/>
  <c r="O30" i="4"/>
  <c r="J4" i="4"/>
  <c r="J32" i="4" s="1"/>
  <c r="G5" i="4"/>
  <c r="D6" i="4"/>
  <c r="M7" i="4"/>
  <c r="J8" i="4"/>
  <c r="G9" i="4"/>
  <c r="D10" i="4"/>
  <c r="O10" i="4" s="1"/>
  <c r="M11" i="4"/>
  <c r="M33" i="4" s="1"/>
  <c r="C30" i="5" s="1"/>
  <c r="J12" i="4"/>
  <c r="G13" i="4"/>
  <c r="D14" i="4"/>
  <c r="M15" i="4"/>
  <c r="J16" i="4"/>
  <c r="G17" i="4"/>
  <c r="D18" i="4"/>
  <c r="M19" i="4"/>
  <c r="J20" i="4"/>
  <c r="G21" i="4"/>
  <c r="D22" i="4"/>
  <c r="J24" i="4"/>
  <c r="G25" i="4"/>
  <c r="D26" i="4"/>
  <c r="M27" i="4"/>
  <c r="J28" i="4"/>
  <c r="G29" i="4"/>
  <c r="D30" i="4"/>
  <c r="M31" i="4"/>
  <c r="H8" i="4"/>
  <c r="H32" i="4" s="1"/>
  <c r="H12" i="4"/>
  <c r="N14" i="4"/>
  <c r="I12" i="4"/>
  <c r="F13" i="4"/>
  <c r="O13" i="4" s="1"/>
  <c r="C14" i="4"/>
  <c r="K4" i="4"/>
  <c r="K32" i="4" s="1"/>
  <c r="H5" i="4"/>
  <c r="E6" i="4"/>
  <c r="N7" i="4"/>
  <c r="K8" i="4"/>
  <c r="H9" i="4"/>
  <c r="E10" i="4"/>
  <c r="E33" i="4" s="1"/>
  <c r="C22" i="5" s="1"/>
  <c r="N11" i="4"/>
  <c r="K12" i="4"/>
  <c r="H13" i="4"/>
  <c r="E14" i="4"/>
  <c r="O14" i="4" s="1"/>
  <c r="N15" i="4"/>
  <c r="K16" i="4"/>
  <c r="H17" i="4"/>
  <c r="E18" i="4"/>
  <c r="N19" i="4"/>
  <c r="K20" i="4"/>
  <c r="H21" i="4"/>
  <c r="E22" i="4"/>
  <c r="N23" i="4"/>
  <c r="K24" i="4"/>
  <c r="H25" i="4"/>
  <c r="E26" i="4"/>
  <c r="N27" i="4"/>
  <c r="K28" i="4"/>
  <c r="H29" i="4"/>
  <c r="E30" i="4"/>
  <c r="N31" i="4"/>
  <c r="L33" i="4"/>
  <c r="C29" i="5" s="1"/>
  <c r="N32" i="4"/>
  <c r="M24" i="4"/>
  <c r="G26" i="4"/>
  <c r="M28" i="4"/>
  <c r="G30" i="4"/>
  <c r="N20" i="4"/>
  <c r="K21" i="4"/>
  <c r="H22" i="4"/>
  <c r="M4" i="4"/>
  <c r="M32" i="4" s="1"/>
  <c r="G6" i="4"/>
  <c r="G32" i="4" s="1"/>
  <c r="M8" i="4"/>
  <c r="G10" i="4"/>
  <c r="G14" i="4"/>
  <c r="G18" i="4"/>
  <c r="G22" i="4"/>
  <c r="N4" i="4"/>
  <c r="K5" i="4"/>
  <c r="H6" i="4"/>
  <c r="N8" i="4"/>
  <c r="K9" i="4"/>
  <c r="H10" i="4"/>
  <c r="H33" i="4" s="1"/>
  <c r="C25" i="5" s="1"/>
  <c r="N12" i="4"/>
  <c r="K13" i="4"/>
  <c r="H14" i="4"/>
  <c r="N16" i="4"/>
  <c r="K17" i="4"/>
  <c r="H18" i="4"/>
  <c r="N24" i="4"/>
  <c r="K25" i="4"/>
  <c r="H26" i="4"/>
  <c r="N28" i="4"/>
  <c r="K29" i="4"/>
  <c r="H30" i="4"/>
  <c r="C4" i="4"/>
  <c r="O4" i="4" s="1"/>
  <c r="O32" i="4" s="1"/>
  <c r="L5" i="4"/>
  <c r="L32" i="4" s="1"/>
  <c r="I6" i="4"/>
  <c r="F7" i="4"/>
  <c r="C8" i="4"/>
  <c r="L9" i="4"/>
  <c r="I10" i="4"/>
  <c r="I33" i="4" s="1"/>
  <c r="C26" i="5" s="1"/>
  <c r="F11" i="4"/>
  <c r="F33" i="4" s="1"/>
  <c r="C23" i="5" s="1"/>
  <c r="C12" i="4"/>
  <c r="O12" i="4" s="1"/>
  <c r="L13" i="4"/>
  <c r="I14" i="4"/>
  <c r="F15" i="4"/>
  <c r="O15" i="4" s="1"/>
  <c r="C16" i="4"/>
  <c r="O16" i="4" s="1"/>
  <c r="L17" i="4"/>
  <c r="O17" i="4" s="1"/>
  <c r="I18" i="4"/>
  <c r="F19" i="4"/>
  <c r="O19" i="4" s="1"/>
  <c r="C20" i="4"/>
  <c r="O20" i="4"/>
  <c r="L21" i="4"/>
  <c r="I22" i="4"/>
  <c r="F23" i="4"/>
  <c r="O23" i="4" s="1"/>
  <c r="C24" i="4"/>
  <c r="O24" i="4"/>
  <c r="L25" i="4"/>
  <c r="I26" i="4"/>
  <c r="F27" i="4"/>
  <c r="C28" i="4"/>
  <c r="O28" i="4"/>
  <c r="L29" i="4"/>
  <c r="I30" i="4"/>
  <c r="F31" i="4"/>
  <c r="D20" i="4"/>
  <c r="M21" i="4"/>
  <c r="J22" i="4"/>
  <c r="M12" i="4"/>
  <c r="M16" i="4"/>
  <c r="D4" i="4"/>
  <c r="M5" i="4"/>
  <c r="J6" i="4"/>
  <c r="D8" i="4"/>
  <c r="O8" i="4" s="1"/>
  <c r="M9" i="4"/>
  <c r="J10" i="4"/>
  <c r="J33" i="4" s="1"/>
  <c r="C27" i="5" s="1"/>
  <c r="D12" i="4"/>
  <c r="M13" i="4"/>
  <c r="J14" i="4"/>
  <c r="D16" i="4"/>
  <c r="M17" i="4"/>
  <c r="J18" i="4"/>
  <c r="D24" i="4"/>
  <c r="M25" i="4"/>
  <c r="J26" i="4"/>
  <c r="D28" i="4"/>
  <c r="M29" i="4"/>
  <c r="J30" i="4"/>
  <c r="E4" i="4"/>
  <c r="E32" i="4" s="1"/>
  <c r="K6" i="4"/>
  <c r="E8" i="4"/>
  <c r="K10" i="4"/>
  <c r="E12" i="4"/>
  <c r="K14" i="4"/>
  <c r="K33" i="4" s="1"/>
  <c r="C28" i="5" s="1"/>
  <c r="E16" i="4"/>
  <c r="K18" i="4"/>
  <c r="E20" i="4"/>
  <c r="K22" i="4"/>
  <c r="K26" i="4"/>
  <c r="K30" i="4"/>
  <c r="L26" i="4"/>
  <c r="L30" i="4"/>
  <c r="G33" i="4"/>
  <c r="C24" i="5" s="1"/>
  <c r="I32" i="4"/>
  <c r="B22" i="5" l="1"/>
  <c r="D22" i="5" s="1"/>
  <c r="E34" i="4"/>
  <c r="B25" i="5"/>
  <c r="D25" i="5" s="1"/>
  <c r="H34" i="4"/>
  <c r="M34" i="4"/>
  <c r="B30" i="5"/>
  <c r="D30" i="5" s="1"/>
  <c r="B29" i="5"/>
  <c r="D29" i="5" s="1"/>
  <c r="L34" i="4"/>
  <c r="O33" i="4"/>
  <c r="O34" i="4" s="1"/>
  <c r="J34" i="4"/>
  <c r="B27" i="5"/>
  <c r="D27" i="5" s="1"/>
  <c r="G34" i="4"/>
  <c r="B24" i="5"/>
  <c r="D24" i="5" s="1"/>
  <c r="B28" i="5"/>
  <c r="D28" i="5" s="1"/>
  <c r="K34" i="4"/>
  <c r="D32" i="4"/>
  <c r="B26" i="5"/>
  <c r="D26" i="5" s="1"/>
  <c r="I34" i="4"/>
  <c r="B31" i="5"/>
  <c r="D31" i="5" s="1"/>
  <c r="N34" i="4"/>
  <c r="F32" i="4"/>
  <c r="D33" i="4"/>
  <c r="C21" i="5" s="1"/>
  <c r="C32" i="5" s="1"/>
  <c r="C32" i="4"/>
  <c r="O11" i="4"/>
  <c r="F34" i="4" l="1"/>
  <c r="B23" i="5"/>
  <c r="D23" i="5" s="1"/>
  <c r="D34" i="4"/>
  <c r="B21" i="5"/>
  <c r="D21" i="5" s="1"/>
  <c r="C34" i="4"/>
  <c r="B20" i="5"/>
  <c r="D20" i="5" l="1"/>
  <c r="B32" i="5"/>
  <c r="D32" i="5" s="1"/>
</calcChain>
</file>

<file path=xl/sharedStrings.xml><?xml version="1.0" encoding="utf-8"?>
<sst xmlns="http://schemas.openxmlformats.org/spreadsheetml/2006/main" count="221" uniqueCount="156">
  <si>
    <t>PRIMA NOTA CASSA E BANCA</t>
  </si>
  <si>
    <t>SynSphere Italia — Partner Microsoft per le PMI italiane</t>
  </si>
  <si>
    <t>Cosa fa questo template</t>
  </si>
  <si>
    <t>Registra in un unico posto tutte le entrate e le uscite della tua PMI, suddivise per conto (Cassa, Banca, Carta) e per categoria.</t>
  </si>
  <si>
    <t>Calcola in automatico il saldo progressivo dopo ogni movimento, il riepilogo mensile per categoria e una dashboard con saldi per conto, principali voci di spesa e andamento mensile.</t>
  </si>
  <si>
    <t>Pensato per PMI e studi professionali che non hanno ancora un gestionale contabile: sostituisce il quaderno di prima nota cartaceo con un registro digitale ordinato.</t>
  </si>
  <si>
    <t>Come si usa — ordine dei fogli</t>
  </si>
  <si>
    <t>1. Prima nota — il registro dei movimenti: data, descrizione, categoria, conto, importo in entrata o in uscita. Il saldo progressivo si aggiorna da solo.</t>
  </si>
  <si>
    <t>2. Categorie — l'elenco delle categorie di entrata e di uscita usato dai menu a tendina del registro. Personalizzalo liberamente: aggiungi le tue voci nelle righe vuote.</t>
  </si>
  <si>
    <t>3. Riepilogo mensile — la tabella mesi x categorie si compila in automatico leggendo il registro. Imposta l'anno di riferimento nella cella dedicata.</t>
  </si>
  <si>
    <t>4. Dashboard — imposta qui i saldi iniziali dei tre conti: la dashboard mostra il saldo attuale per conto, la quadratura di fine mese con l'estratto conto, le 5 maggiori categorie di spesa e l'andamento mensile con barre dati.</t>
  </si>
  <si>
    <t>Convenzioni grafiche</t>
  </si>
  <si>
    <t>Celle azzurre = input da compilare.</t>
  </si>
  <si>
    <t>Celle grigie = calcolate automaticamente: non modificarle.</t>
  </si>
  <si>
    <t>Righe nere = totali.</t>
  </si>
  <si>
    <t>Un saldo negativo viene evidenziato in rosso, sia nel registro sia nella dashboard.</t>
  </si>
  <si>
    <t>Note operative</t>
  </si>
  <si>
    <t>Il registro ha 60 righe pronte all'uso con alcuni movimenti di esempio: cancella gli esempi e inizia a registrare i tuoi. Per estendere il registro, seleziona l'ultima riga vuota e trascinala verso il basso: formule e menu a tendina si copiano insieme.</t>
  </si>
  <si>
    <t>Per i trasferimenti fra conti (es. prelievo dal conto corrente per la cassa contanti) aggiungi nel foglio Categorie una voce dedicata, ad esempio 'Giroconto interno', e registra due movimenti: un'uscita dal conto di origine e un'entrata sul conto di destinazione.</t>
  </si>
  <si>
    <t>La prima nota non sostituisce le scritture contabili obbligatorie: è un supporto operativo di controllo della liquidità. Usa la sezione 'Quadratura di fine mese' della Dashboard per confrontare i saldi del registro con l'estratto conto bancario e con la conta fisica della cassa: la differenza deve essere zero.</t>
  </si>
  <si>
    <t>Quando passare a un sistema integrato</t>
  </si>
  <si>
    <t>Quando i movimenti crescono e servono fatturazione elettronica, riconciliazione bancaria automatica e scritture in partita doppia, il passo successivo è un gestionale come Microsoft Dynamics 365 Business Central.</t>
  </si>
  <si>
    <t>Per analisi più ricche dei flussi di cassa (drill-down per cliente, commessa, centro di costo) collega i dati a Microsoft Power BI.</t>
  </si>
  <si>
    <t>Domande</t>
  </si>
  <si>
    <t>Assessment del processo amministrativo e roadmap verso un gestionale integrato: https://www.synsphere.it/contattaci</t>
  </si>
  <si>
    <t>PRIMA NOTA CASSA E BANCA — REGISTRO MOVIMENTI</t>
  </si>
  <si>
    <t>Imposta i saldi iniziali dei conti nel foglio Dashboard. Il saldo progressivo somma saldi iniziali e movimenti registrati fino alla riga corrente.</t>
  </si>
  <si>
    <t>Data</t>
  </si>
  <si>
    <t>Descrizione</t>
  </si>
  <si>
    <t>Categoria</t>
  </si>
  <si>
    <t>Conto</t>
  </si>
  <si>
    <t>Entrata</t>
  </si>
  <si>
    <t>Uscita</t>
  </si>
  <si>
    <t>Saldo progressivo</t>
  </si>
  <si>
    <t>Note</t>
  </si>
  <si>
    <t>Incasso fattura 118 — Rossi Impianti Srl</t>
  </si>
  <si>
    <t>Incassi da clienti</t>
  </si>
  <si>
    <t>Banca</t>
  </si>
  <si>
    <t>Bonifico SEPA</t>
  </si>
  <si>
    <t>Canone mensile Microsoft 365 Business</t>
  </si>
  <si>
    <t>Canoni software e licenze</t>
  </si>
  <si>
    <t>Carta</t>
  </si>
  <si>
    <t>12 utenze</t>
  </si>
  <si>
    <t>Pagamento fornitore — Elettroforniture Lombarda</t>
  </si>
  <si>
    <t>Fornitori merci</t>
  </si>
  <si>
    <t>Fatt. 2841</t>
  </si>
  <si>
    <t>F24 ritenute e contributi</t>
  </si>
  <si>
    <t>F24 imposte e tasse</t>
  </si>
  <si>
    <t>Stipendi del mese</t>
  </si>
  <si>
    <t>Stipendi e salari</t>
  </si>
  <si>
    <t>5 dipendenti</t>
  </si>
  <si>
    <t>Commissioni e spese tenuta conto</t>
  </si>
  <si>
    <t>Commissioni bancarie</t>
  </si>
  <si>
    <t>Incasso fattura 4 — Studio Galbiati</t>
  </si>
  <si>
    <t>Cancelleria e materiali ufficio</t>
  </si>
  <si>
    <t>Altre uscite</t>
  </si>
  <si>
    <t>Cassa</t>
  </si>
  <si>
    <t>Scontrino</t>
  </si>
  <si>
    <t>Affitto ufficio</t>
  </si>
  <si>
    <t>Affitto e utenze</t>
  </si>
  <si>
    <t>Canone mensile</t>
  </si>
  <si>
    <t>Carburante furgone aziendale</t>
  </si>
  <si>
    <t>Carburante e trasporti</t>
  </si>
  <si>
    <t>Acconto cliente — progetto CRM</t>
  </si>
  <si>
    <t>Anticipi da clienti</t>
  </si>
  <si>
    <t>30% ordine</t>
  </si>
  <si>
    <t>Incasso fattura 11 — Manifattura Adda Spa</t>
  </si>
  <si>
    <t>Ri.Ba. 60 gg</t>
  </si>
  <si>
    <t>Parcella commercialista — bilancio</t>
  </si>
  <si>
    <t>Consulenze professionali</t>
  </si>
  <si>
    <t>Rinnovo polizza RC professionale</t>
  </si>
  <si>
    <t>Assicurazioni</t>
  </si>
  <si>
    <t>Annuale</t>
  </si>
  <si>
    <t>TOTALI</t>
  </si>
  <si>
    <t>CATEGORIE ENTRATE E USCITE</t>
  </si>
  <si>
    <t>Tipo</t>
  </si>
  <si>
    <t>Pagamenti di fatture emesse</t>
  </si>
  <si>
    <t>Acconti su ordini e progetti</t>
  </si>
  <si>
    <t>Rimborsi e note di credito</t>
  </si>
  <si>
    <t>Storni e rimborsi ricevuti</t>
  </si>
  <si>
    <t>Contributi e crediti d'imposta</t>
  </si>
  <si>
    <t>Bandi, incentivi, compensazioni</t>
  </si>
  <si>
    <t>Interessi attivi</t>
  </si>
  <si>
    <t>Interessi su conti e depositi</t>
  </si>
  <si>
    <t>Altre entrate</t>
  </si>
  <si>
    <t>Entrate non classificate altrove</t>
  </si>
  <si>
    <t>Acquisto di merci e materie prime</t>
  </si>
  <si>
    <t>Fornitori servizi</t>
  </si>
  <si>
    <t>Servizi esterni e lavorazioni</t>
  </si>
  <si>
    <t>Retribuzioni nette al personale</t>
  </si>
  <si>
    <t>Imposte, ritenute, contributi</t>
  </si>
  <si>
    <t>Canoni di locazione, luce, gas, telefonia</t>
  </si>
  <si>
    <t>Abbonamenti cloud e licenze software</t>
  </si>
  <si>
    <t>Hardware e attrezzature</t>
  </si>
  <si>
    <t>PC, server, macchinari, strumenti</t>
  </si>
  <si>
    <t>Carburante, pedaggi, spedizioni</t>
  </si>
  <si>
    <t>Trasferte e rappresentanza</t>
  </si>
  <si>
    <t>Viaggi, vitto, alloggio, omaggi</t>
  </si>
  <si>
    <t>Commercialista, legale, consulenti</t>
  </si>
  <si>
    <t>Polizze RC, mezzi, fabbricati</t>
  </si>
  <si>
    <t>Spese di tenuta conto e incasso</t>
  </si>
  <si>
    <t>Manutenzioni e riparazioni</t>
  </si>
  <si>
    <t>Interventi su impianti e mezzi</t>
  </si>
  <si>
    <t>Uscite non classificate altrove</t>
  </si>
  <si>
    <t>RIEPILOGO MENSILE PER CATEGORIA</t>
  </si>
  <si>
    <t>Anno di riferimento</t>
  </si>
  <si>
    <t>La tabella si compila da sola leggendo il foglio Prima nota e l'elenco del foglio Categorie.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</si>
  <si>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</si>
  <si>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</si>
  <si>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</si>
  <si>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</si>
  <si>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</si>
  <si>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</si>
  <si>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</si>
  <si>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</si>
  <si>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</si>
  <si>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</si>
  <si>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</si>
  <si>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</si>
  <si>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Totale anno</t>
  </si>
  <si>
    <t>TOTALE ENTRATE</t>
  </si>
  <si>
    <t>TOTALE USCITE</t>
  </si>
  <si>
    <t>SALDO DEL MESE</t>
  </si>
  <si>
    <t>DASHBOARD — PRIMA NOTA CASSA E BANCA</t>
  </si>
  <si>
    <t>Saldo per conto</t>
  </si>
  <si>
    <t>Supporto calcolo — uscite per categoria</t>
  </si>
  <si>
    <t>Saldo iniziale</t>
  </si>
  <si>
    <t>Entrate</t>
  </si>
  <si>
    <t>Uscite</t>
  </si>
  <si>
    <t>Saldo attuale</t>
  </si>
  <si>
    <t>Uscite totali</t>
  </si>
  <si>
    <t>TOTALE</t>
  </si>
  <si>
    <t>Top 5 categorie di spesa</t>
  </si>
  <si>
    <t>Pos.</t>
  </si>
  <si>
    <t>Importo</t>
  </si>
  <si>
    <t>Andamento mensile</t>
  </si>
  <si>
    <t>Mese</t>
  </si>
  <si>
    <t>Saldo del mese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</si>
  <si>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</si>
  <si>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</si>
  <si>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</si>
  <si>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</si>
  <si>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</si>
  <si>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</si>
  <si>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</si>
  <si>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</si>
  <si>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</si>
  <si>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</si>
  <si>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</si>
  <si>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</si>
  <si>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 ANNO</t>
  </si>
  <si>
    <t>Quadratura di fine mese</t>
  </si>
  <si>
    <t>Saldo prima nota</t>
  </si>
  <si>
    <t>Saldo reale</t>
  </si>
  <si>
    <t>Differenza</t>
  </si>
  <si>
    <t>A fine mese riporta in 'Saldo reale' il saldo dell'estratto conto bancario e la conta fisica della cassa: la differenza deve essere zero.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</si>
</sst>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\ &quot;€&quot;"/>
  </numFmts>
  <fonts count="12" x14ac:knownFonts="1">
    <font>
      <sz val="11"/>
      <color theme="1"/>
      <name val="Calibri"/>
      <family val="2"/>
      <scheme val="minor"/>
    </font>
    <font>
      <b/>
      <sz val="20"/>
      <color rgb="FFFFFFFF"/>
      <name val="Calibri"/>
    </font>
    <font>
      <i/>
      <sz val="11"/>
      <color rgb="FFFFFFFF"/>
      <name val="Calibri"/>
    </font>
    <font>
      <b/>
      <sz val="13"/>
      <color rgb="FF0177FF"/>
      <name val="Calibri"/>
    </font>
    <font>
      <sz val="11"/>
      <color rgb="FF212529"/>
      <name val="Calibri"/>
    </font>
    <font>
      <b/>
      <sz val="14"/>
      <color rgb="FFFFFFFF"/>
      <name val="Calibri"/>
    </font>
    <font>
      <b/>
      <sz val="11"/>
      <color rgb="FFFFFFFF"/>
      <name val="Calibri"/>
    </font>
    <font>
      <sz val="10"/>
      <color rgb="FF212529"/>
      <name val="Calibri"/>
    </font>
    <font>
      <i/>
      <sz val="10"/>
      <color rgb="FF666666"/>
      <name val="Calibri"/>
    </font>
    <font>
      <sz val="10"/>
      <color rgb="FF666666"/>
      <name val="Calibri"/>
    </font>
    <font>
      <b/>
      <sz val="10"/>
      <color rgb="FF212529"/>
      <name val="Calibri"/>
    </font>
    <font>
      <b/>
      <sz val="10"/>
      <color rgb="FF666666"/>
      <name val="Calibri"/>
    </font>
  </fonts>
  <fills count="7">
    <fill>
      <patternFill patternType="none"/>
    </fill>
    <fill>
      <patternFill patternType="gray125"/>
    </fill>
    <fill>
      <patternFill patternType="solid">
        <fgColor rgb="FF0177FF"/>
        <bgColor rgb="FF0177FF"/>
      </patternFill>
    </fill>
    <fill>
      <patternFill patternType="solid">
        <fgColor rgb="FF005FCC"/>
        <bgColor rgb="FF005FCC"/>
      </patternFill>
    </fill>
    <fill>
      <patternFill patternType="solid">
        <fgColor rgb="FFEAF4FF"/>
        <bgColor rgb="FFEAF4FF"/>
      </patternFill>
    </fill>
    <fill>
      <patternFill patternType="solid">
        <fgColor rgb="FFF5F5F5"/>
        <bgColor rgb="FFF5F5F5"/>
      </patternFill>
    </fill>
    <fill>
      <patternFill patternType="solid">
        <fgColor rgb="FF191A1E"/>
        <bgColor rgb="FF191A1E"/>
      </patternFill>
    </fill>
  </fills>
  <borders count="2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14" fontId="7" fillId="4" borderId="1" xfId="0" applyNumberFormat="1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165" fontId="7" fillId="4" borderId="1" xfId="0" applyNumberFormat="1" applyFont="1" applyFill="1" applyBorder="1" applyAlignment="1">
      <alignment horizontal="left" vertical="center" wrapText="1"/>
    </xf>
    <xf numFmtId="165" fontId="9" fillId="5" borderId="1" xfId="0" applyNumberFormat="1" applyFont="1" applyFill="1" applyBorder="1" applyAlignment="1">
      <alignment horizontal="right" vertical="center"/>
    </xf>
    <xf numFmtId="0" fontId="6" fillId="6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right" vertical="center"/>
    </xf>
    <xf numFmtId="165" fontId="6" fillId="6" borderId="1" xfId="0" applyNumberFormat="1" applyFont="1" applyFill="1" applyBorder="1" applyAlignment="1">
      <alignment horizontal="right" vertical="center"/>
    </xf>
    <xf numFmtId="0" fontId="10" fillId="5" borderId="1" xfId="0" applyFont="1" applyFill="1" applyBorder="1" applyAlignment="1">
      <alignment horizontal="left" vertical="center" wrapText="1"/>
    </xf>
    <xf numFmtId="1" fontId="7" fillId="4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4" fontId="9" fillId="5" borderId="1" xfId="0" applyNumberFormat="1" applyFont="1" applyFill="1" applyBorder="1" applyAlignment="1">
      <alignment horizontal="right" vertical="center"/>
    </xf>
    <xf numFmtId="4" fontId="11" fillId="5" borderId="1" xfId="0" applyNumberFormat="1" applyFont="1" applyFill="1" applyBorder="1" applyAlignment="1">
      <alignment horizontal="right" vertical="center"/>
    </xf>
    <xf numFmtId="4" fontId="6" fillId="6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right" vertical="center"/>
    </xf>
    <xf numFmtId="4" fontId="6" fillId="3" borderId="1" xfId="0" applyNumberFormat="1" applyFont="1" applyFill="1" applyBorder="1" applyAlignment="1">
      <alignment horizontal="right" vertical="center"/>
    </xf>
    <xf numFmtId="0" fontId="6" fillId="3" borderId="0" xfId="0" applyFont="1" applyFill="1"/>
    <xf numFmtId="0" fontId="9" fillId="0" borderId="0" xfId="0" applyFont="1"/>
    <xf numFmtId="4" fontId="9" fillId="0" borderId="0" xfId="0" applyNumberFormat="1" applyFont="1"/>
    <xf numFmtId="0" fontId="10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/>
    <xf numFmtId="0" fontId="2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6" fillId="6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right" vertical="center"/>
    </xf>
    <xf numFmtId="0" fontId="8" fillId="0" borderId="0" xfId="0" applyFont="1"/>
    <xf numFmtId="0" fontId="5" fillId="2" borderId="0" xfId="0" applyFont="1" applyFill="1" applyAlignment="1">
      <alignment horizontal="center" vertical="center" wrapText="1"/>
    </xf>
    <xf numFmtId="0" fontId="3" fillId="0" borderId="0" xfId="0" applyFont="1"/>
  </cellXfs>
  <cellStyles count="1">
    <cellStyle name="Normal" xfId="0" builtinId="0"/>
  </cellStyles>
  <dxfs count="5">
    <dxf>
      <font>
        <color rgb="FFA0001E"/>
        <name val="Calibri"/>
      </font>
      <fill>
        <patternFill patternType="solid">
          <fgColor rgb="FFFFE0E0"/>
          <bgColor rgb="FFFFE0E0"/>
        </patternFill>
      </fill>
    </dxf>
    <dxf>
      <font>
        <b/>
        <color rgb="FFA0001E"/>
        <name val="Calibri"/>
      </font>
      <fill>
        <patternFill patternType="solid">
          <fgColor rgb="FFFFE0E0"/>
          <bgColor rgb="FFFFE0E0"/>
        </patternFill>
      </fill>
    </dxf>
    <dxf>
      <font>
        <color rgb="FFA0001E"/>
        <name val="Calibri"/>
      </font>
      <fill>
        <patternFill patternType="solid">
          <fgColor rgb="FFFFE0E0"/>
          <bgColor rgb="FFFFE0E0"/>
        </patternFill>
      </fill>
    </dxf>
    <dxf>
      <font>
        <b/>
        <color rgb="FFA0001E"/>
        <name val="Calibri"/>
      </font>
      <fill>
        <patternFill patternType="solid">
          <fgColor rgb="FFFFE0E0"/>
          <bgColor rgb="FFFFE0E0"/>
        </patternFill>
      </fill>
    </dxf>
    <dxf>
      <font>
        <color rgb="FFA0001E"/>
        <name val="Calibri"/>
      </font>
      <fill>
        <patternFill patternType="solid">
          <fgColor rgb="FFFFE0E0"/>
          <bgColor rgb="FFFFE0E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1"/>
  <sheetViews>
    <sheetView tabSelected="1" workbookViewId="0">
      <selection sqref="A1:B1"/>
    </sheetView>
  </sheetViews>
  <sheetFormatPr defaultRowHeight="15" x14ac:dyDescent="0.25"/>
  <cols>
    <col min="1" max="1" width="4" customWidth="1"/>
    <col min="2" max="2" width="92" customWidth="1"/>
  </cols>
  <sheetData>
    <row r="1" spans="1:2" ht="26.25" x14ac:dyDescent="0.25">
      <c r="A1" s="28" t="s">
        <v>0</v>
      </c>
      <c r="B1" s="26"/>
    </row>
    <row r="2" spans="1:2" x14ac:dyDescent="0.25">
      <c r="A2" s="27" t="s">
        <v>1</v>
      </c>
      <c r="B2" s="26"/>
    </row>
    <row r="4" spans="1:2" ht="17.25" x14ac:dyDescent="0.25">
      <c r="A4" s="25" t="s">
        <v>2</v>
      </c>
      <c r="B4" s="26"/>
    </row>
    <row r="5" spans="1:2" ht="30" x14ac:dyDescent="0.25">
      <c r="B5" s="1" t="s">
        <v>3</v>
      </c>
    </row>
    <row r="6" spans="1:2" ht="30" x14ac:dyDescent="0.25">
      <c r="B6" s="1" t="s">
        <v>4</v>
      </c>
    </row>
    <row r="7" spans="1:2" ht="30" x14ac:dyDescent="0.25">
      <c r="B7" s="1" t="s">
        <v>5</v>
      </c>
    </row>
    <row r="9" spans="1:2" ht="17.25" x14ac:dyDescent="0.25">
      <c r="A9" s="25" t="s">
        <v>6</v>
      </c>
      <c r="B9" s="26"/>
    </row>
    <row r="10" spans="1:2" ht="30" x14ac:dyDescent="0.25">
      <c r="B10" s="1" t="s">
        <v>7</v>
      </c>
    </row>
    <row r="11" spans="1:2" ht="30" x14ac:dyDescent="0.25">
      <c r="B11" s="1" t="s">
        <v>8</v>
      </c>
    </row>
    <row r="12" spans="1:2" ht="30" x14ac:dyDescent="0.25">
      <c r="B12" s="1" t="s">
        <v>9</v>
      </c>
    </row>
    <row r="13" spans="1:2" ht="45" x14ac:dyDescent="0.25">
      <c r="B13" s="1" t="s">
        <v>10</v>
      </c>
    </row>
    <row r="15" spans="1:2" ht="17.25" x14ac:dyDescent="0.25">
      <c r="A15" s="25" t="s">
        <v>11</v>
      </c>
      <c r="B15" s="26"/>
    </row>
    <row r="16" spans="1:2" x14ac:dyDescent="0.25">
      <c r="B16" s="1" t="s">
        <v>12</v>
      </c>
    </row>
    <row r="17" spans="1:2" x14ac:dyDescent="0.25">
      <c r="B17" s="1" t="s">
        <v>13</v>
      </c>
    </row>
    <row r="18" spans="1:2" x14ac:dyDescent="0.25">
      <c r="B18" s="1" t="s">
        <v>14</v>
      </c>
    </row>
    <row r="19" spans="1:2" x14ac:dyDescent="0.25">
      <c r="B19" s="1" t="s">
        <v>15</v>
      </c>
    </row>
    <row r="21" spans="1:2" ht="17.25" x14ac:dyDescent="0.25">
      <c r="A21" s="25" t="s">
        <v>16</v>
      </c>
      <c r="B21" s="26"/>
    </row>
    <row r="22" spans="1:2" ht="45" x14ac:dyDescent="0.25">
      <c r="B22" s="1" t="s">
        <v>17</v>
      </c>
    </row>
    <row r="23" spans="1:2" ht="45" x14ac:dyDescent="0.25">
      <c r="B23" s="1" t="s">
        <v>18</v>
      </c>
    </row>
    <row r="24" spans="1:2" ht="45" x14ac:dyDescent="0.25">
      <c r="B24" s="1" t="s">
        <v>19</v>
      </c>
    </row>
    <row r="26" spans="1:2" ht="17.25" x14ac:dyDescent="0.25">
      <c r="A26" s="25" t="s">
        <v>20</v>
      </c>
      <c r="B26" s="26"/>
    </row>
    <row r="27" spans="1:2" ht="45" x14ac:dyDescent="0.25">
      <c r="B27" s="1" t="s">
        <v>21</v>
      </c>
    </row>
    <row r="28" spans="1:2" ht="30" x14ac:dyDescent="0.25">
      <c r="B28" s="1" t="s">
        <v>22</v>
      </c>
    </row>
    <row r="30" spans="1:2" ht="17.25" x14ac:dyDescent="0.25">
      <c r="A30" s="25" t="s">
        <v>23</v>
      </c>
      <c r="B30" s="26"/>
    </row>
    <row r="31" spans="1:2" ht="30" x14ac:dyDescent="0.25">
      <c r="B31" s="1" t="s">
        <v>24</v>
      </c>
    </row>
  </sheetData>
  <mergeCells count="8">
    <mergeCell ref="A1:B1"/>
    <mergeCell ref="A9:B9"/>
    <mergeCell ref="A4:B4"/>
    <mergeCell ref="A26:B26"/>
    <mergeCell ref="A21:B21"/>
    <mergeCell ref="A2:B2"/>
    <mergeCell ref="A30:B30"/>
    <mergeCell ref="A15:B1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4"/>
  <sheetViews>
    <sheetView workbookViewId="0">
      <pane ySplit="3" topLeftCell="A4" activePane="bottomLeft" state="frozen"/>
      <selection pane="bottomLeft" sqref="A1:H1"/>
    </sheetView>
  </sheetViews>
  <sheetFormatPr defaultRowHeight="15" x14ac:dyDescent="0.25"/>
  <cols>
    <col min="1" max="1" width="12" customWidth="1"/>
    <col min="2" max="2" width="40" customWidth="1"/>
    <col min="3" max="3" width="27" customWidth="1"/>
    <col min="4" max="4" width="11" customWidth="1"/>
    <col min="5" max="6" width="13" customWidth="1"/>
    <col min="7" max="7" width="15" customWidth="1"/>
    <col min="8" max="8" width="30" customWidth="1"/>
  </cols>
  <sheetData>
    <row r="1" spans="1:8" ht="32.1" customHeight="1" x14ac:dyDescent="0.25">
      <c r="A1" s="32" t="s">
        <v>25</v>
      </c>
      <c r="B1" s="26"/>
      <c r="C1" s="26"/>
      <c r="D1" s="26"/>
      <c r="E1" s="26"/>
      <c r="F1" s="26"/>
      <c r="G1" s="26"/>
      <c r="H1" s="26"/>
    </row>
    <row r="2" spans="1:8" ht="20.100000000000001" customHeight="1" x14ac:dyDescent="0.25">
      <c r="A2" s="31" t="s">
        <v>26</v>
      </c>
      <c r="B2" s="26"/>
      <c r="C2" s="26"/>
      <c r="D2" s="26"/>
      <c r="E2" s="26"/>
      <c r="F2" s="26"/>
      <c r="G2" s="26"/>
      <c r="H2" s="26"/>
    </row>
    <row r="3" spans="1:8" ht="27.95" customHeight="1" x14ac:dyDescent="0.25">
      <c r="A3" s="2" t="s">
        <v>27</v>
      </c>
      <c r="B3" s="2" t="s">
        <v>28</v>
      </c>
      <c r="C3" s="2" t="s">
        <v>29</v>
      </c>
      <c r="D3" s="2" t="s">
        <v>30</v>
      </c>
      <c r="E3" s="2" t="s">
        <v>31</v>
      </c>
      <c r="F3" s="2" t="s">
        <v>32</v>
      </c>
      <c r="G3" s="2" t="s">
        <v>33</v>
      </c>
      <c r="H3" s="2" t="s">
        <v>34</v>
      </c>
    </row>
    <row r="4" spans="1:8" x14ac:dyDescent="0.25">
      <c r="A4" s="3">
        <v>46029</v>
      </c>
      <c r="B4" s="4" t="s">
        <v>35</v>
      </c>
      <c r="C4" s="4" t="s">
        <v>36</v>
      </c>
      <c r="D4" s="5" t="s">
        <v>37</v>
      </c>
      <c r="E4" s="6">
        <v>4880</v>
      </c>
      <c r="F4" s="6"/>
      <c r="G4" s="7">
        <f>IF(COUNT(E4:F4)=0,"",SUM(Dashboard!$B$5:$B$7)+SUM($E$4:E4)-SUM($F$4:F4))</f>
        <v>22580</v>
      </c>
      <c r="H4" s="4" t="s">
        <v>38</v>
      </c>
    </row>
    <row r="5" spans="1:8" x14ac:dyDescent="0.25">
      <c r="A5" s="3">
        <v>46031</v>
      </c>
      <c r="B5" s="4" t="s">
        <v>39</v>
      </c>
      <c r="C5" s="4" t="s">
        <v>40</v>
      </c>
      <c r="D5" s="5" t="s">
        <v>41</v>
      </c>
      <c r="E5" s="6"/>
      <c r="F5" s="6">
        <v>244</v>
      </c>
      <c r="G5" s="7">
        <f>IF(COUNT(E5:F5)=0,"",SUM(Dashboard!$B$5:$B$7)+SUM($E$4:E5)-SUM($F$4:F5))</f>
        <v>22336</v>
      </c>
      <c r="H5" s="4" t="s">
        <v>42</v>
      </c>
    </row>
    <row r="6" spans="1:8" ht="25.5" x14ac:dyDescent="0.25">
      <c r="A6" s="3">
        <v>46037</v>
      </c>
      <c r="B6" s="4" t="s">
        <v>43</v>
      </c>
      <c r="C6" s="4" t="s">
        <v>44</v>
      </c>
      <c r="D6" s="5" t="s">
        <v>37</v>
      </c>
      <c r="E6" s="6"/>
      <c r="F6" s="6">
        <v>2196</v>
      </c>
      <c r="G6" s="7">
        <f>IF(COUNT(E6:F6)=0,"",SUM(Dashboard!$B$5:$B$7)+SUM($E$4:E6)-SUM($F$4:F6))</f>
        <v>20140</v>
      </c>
      <c r="H6" s="4" t="s">
        <v>45</v>
      </c>
    </row>
    <row r="7" spans="1:8" x14ac:dyDescent="0.25">
      <c r="A7" s="3">
        <v>46038</v>
      </c>
      <c r="B7" s="4" t="s">
        <v>46</v>
      </c>
      <c r="C7" s="4" t="s">
        <v>47</v>
      </c>
      <c r="D7" s="5" t="s">
        <v>37</v>
      </c>
      <c r="E7" s="6"/>
      <c r="F7" s="6">
        <v>3120</v>
      </c>
      <c r="G7" s="7">
        <f>IF(COUNT(E7:F7)=0,"",SUM(Dashboard!$B$5:$B$7)+SUM($E$4:E7)-SUM($F$4:F7))</f>
        <v>17020</v>
      </c>
      <c r="H7" s="4"/>
    </row>
    <row r="8" spans="1:8" x14ac:dyDescent="0.25">
      <c r="A8" s="3">
        <v>46049</v>
      </c>
      <c r="B8" s="4" t="s">
        <v>48</v>
      </c>
      <c r="C8" s="4" t="s">
        <v>49</v>
      </c>
      <c r="D8" s="5" t="s">
        <v>37</v>
      </c>
      <c r="E8" s="6"/>
      <c r="F8" s="6">
        <v>9850</v>
      </c>
      <c r="G8" s="7">
        <f>IF(COUNT(E8:F8)=0,"",SUM(Dashboard!$B$5:$B$7)+SUM($E$4:E8)-SUM($F$4:F8))</f>
        <v>7170</v>
      </c>
      <c r="H8" s="4" t="s">
        <v>50</v>
      </c>
    </row>
    <row r="9" spans="1:8" x14ac:dyDescent="0.25">
      <c r="A9" s="3">
        <v>46052</v>
      </c>
      <c r="B9" s="4" t="s">
        <v>51</v>
      </c>
      <c r="C9" s="4" t="s">
        <v>52</v>
      </c>
      <c r="D9" s="5" t="s">
        <v>37</v>
      </c>
      <c r="E9" s="6"/>
      <c r="F9" s="6">
        <v>38.5</v>
      </c>
      <c r="G9" s="7">
        <f>IF(COUNT(E9:F9)=0,"",SUM(Dashboard!$B$5:$B$7)+SUM($E$4:E9)-SUM($F$4:F9))</f>
        <v>7131.5</v>
      </c>
      <c r="H9" s="4"/>
    </row>
    <row r="10" spans="1:8" x14ac:dyDescent="0.25">
      <c r="A10" s="3">
        <v>46056</v>
      </c>
      <c r="B10" s="4" t="s">
        <v>53</v>
      </c>
      <c r="C10" s="4" t="s">
        <v>36</v>
      </c>
      <c r="D10" s="5" t="s">
        <v>37</v>
      </c>
      <c r="E10" s="6">
        <v>3172</v>
      </c>
      <c r="F10" s="6"/>
      <c r="G10" s="7">
        <f>IF(COUNT(E10:F10)=0,"",SUM(Dashboard!$B$5:$B$7)+SUM($E$4:E10)-SUM($F$4:F10))</f>
        <v>10303.5</v>
      </c>
      <c r="H10" s="4"/>
    </row>
    <row r="11" spans="1:8" x14ac:dyDescent="0.25">
      <c r="A11" s="3">
        <v>46058</v>
      </c>
      <c r="B11" s="4" t="s">
        <v>54</v>
      </c>
      <c r="C11" s="4" t="s">
        <v>55</v>
      </c>
      <c r="D11" s="5" t="s">
        <v>56</v>
      </c>
      <c r="E11" s="6"/>
      <c r="F11" s="6">
        <v>86.4</v>
      </c>
      <c r="G11" s="7">
        <f>IF(COUNT(E11:F11)=0,"",SUM(Dashboard!$B$5:$B$7)+SUM($E$4:E11)-SUM($F$4:F11))</f>
        <v>10217.1</v>
      </c>
      <c r="H11" s="4" t="s">
        <v>57</v>
      </c>
    </row>
    <row r="12" spans="1:8" x14ac:dyDescent="0.25">
      <c r="A12" s="3">
        <v>46063</v>
      </c>
      <c r="B12" s="4" t="s">
        <v>58</v>
      </c>
      <c r="C12" s="4" t="s">
        <v>59</v>
      </c>
      <c r="D12" s="5" t="s">
        <v>37</v>
      </c>
      <c r="E12" s="6"/>
      <c r="F12" s="6">
        <v>1500</v>
      </c>
      <c r="G12" s="7">
        <f>IF(COUNT(E12:F12)=0,"",SUM(Dashboard!$B$5:$B$7)+SUM($E$4:E12)-SUM($F$4:F12))</f>
        <v>8717.0999999999985</v>
      </c>
      <c r="H12" s="4" t="s">
        <v>60</v>
      </c>
    </row>
    <row r="13" spans="1:8" x14ac:dyDescent="0.25">
      <c r="A13" s="3">
        <v>46065</v>
      </c>
      <c r="B13" s="4" t="s">
        <v>61</v>
      </c>
      <c r="C13" s="4" t="s">
        <v>62</v>
      </c>
      <c r="D13" s="5" t="s">
        <v>41</v>
      </c>
      <c r="E13" s="6"/>
      <c r="F13" s="6">
        <v>95</v>
      </c>
      <c r="G13" s="7">
        <f>IF(COUNT(E13:F13)=0,"",SUM(Dashboard!$B$5:$B$7)+SUM($E$4:E13)-SUM($F$4:F13))</f>
        <v>8622.0999999999985</v>
      </c>
      <c r="H13" s="4"/>
    </row>
    <row r="14" spans="1:8" x14ac:dyDescent="0.25">
      <c r="A14" s="3">
        <v>46073</v>
      </c>
      <c r="B14" s="4" t="s">
        <v>63</v>
      </c>
      <c r="C14" s="4" t="s">
        <v>64</v>
      </c>
      <c r="D14" s="5" t="s">
        <v>37</v>
      </c>
      <c r="E14" s="6">
        <v>2440</v>
      </c>
      <c r="F14" s="6"/>
      <c r="G14" s="7">
        <f>IF(COUNT(E14:F14)=0,"",SUM(Dashboard!$B$5:$B$7)+SUM($E$4:E14)-SUM($F$4:F14))</f>
        <v>11062.099999999999</v>
      </c>
      <c r="H14" s="4" t="s">
        <v>65</v>
      </c>
    </row>
    <row r="15" spans="1:8" x14ac:dyDescent="0.25">
      <c r="A15" s="3">
        <v>46079</v>
      </c>
      <c r="B15" s="4" t="s">
        <v>48</v>
      </c>
      <c r="C15" s="4" t="s">
        <v>49</v>
      </c>
      <c r="D15" s="5" t="s">
        <v>37</v>
      </c>
      <c r="E15" s="6"/>
      <c r="F15" s="6">
        <v>9850</v>
      </c>
      <c r="G15" s="7">
        <f>IF(COUNT(E15:F15)=0,"",SUM(Dashboard!$B$5:$B$7)+SUM($E$4:E15)-SUM($F$4:F15))</f>
        <v>1212.0999999999985</v>
      </c>
      <c r="H15" s="4" t="s">
        <v>50</v>
      </c>
    </row>
    <row r="16" spans="1:8" x14ac:dyDescent="0.25">
      <c r="A16" s="3">
        <v>46086</v>
      </c>
      <c r="B16" s="4" t="s">
        <v>66</v>
      </c>
      <c r="C16" s="4" t="s">
        <v>36</v>
      </c>
      <c r="D16" s="5" t="s">
        <v>37</v>
      </c>
      <c r="E16" s="6">
        <v>6710</v>
      </c>
      <c r="F16" s="6"/>
      <c r="G16" s="7">
        <f>IF(COUNT(E16:F16)=0,"",SUM(Dashboard!$B$5:$B$7)+SUM($E$4:E16)-SUM($F$4:F16))</f>
        <v>7922.0999999999985</v>
      </c>
      <c r="H16" s="4" t="s">
        <v>67</v>
      </c>
    </row>
    <row r="17" spans="1:8" x14ac:dyDescent="0.25">
      <c r="A17" s="3">
        <v>46090</v>
      </c>
      <c r="B17" s="4" t="s">
        <v>68</v>
      </c>
      <c r="C17" s="4" t="s">
        <v>69</v>
      </c>
      <c r="D17" s="5" t="s">
        <v>37</v>
      </c>
      <c r="E17" s="6"/>
      <c r="F17" s="6">
        <v>1220</v>
      </c>
      <c r="G17" s="7">
        <f>IF(COUNT(E17:F17)=0,"",SUM(Dashboard!$B$5:$B$7)+SUM($E$4:E17)-SUM($F$4:F17))</f>
        <v>6702.0999999999985</v>
      </c>
      <c r="H17" s="4"/>
    </row>
    <row r="18" spans="1:8" x14ac:dyDescent="0.25">
      <c r="A18" s="3">
        <v>46099</v>
      </c>
      <c r="B18" s="4" t="s">
        <v>70</v>
      </c>
      <c r="C18" s="4" t="s">
        <v>71</v>
      </c>
      <c r="D18" s="5" t="s">
        <v>37</v>
      </c>
      <c r="E18" s="6"/>
      <c r="F18" s="6">
        <v>980</v>
      </c>
      <c r="G18" s="7">
        <f>IF(COUNT(E18:F18)=0,"",SUM(Dashboard!$B$5:$B$7)+SUM($E$4:E18)-SUM($F$4:F18))</f>
        <v>5722.0999999999985</v>
      </c>
      <c r="H18" s="4" t="s">
        <v>72</v>
      </c>
    </row>
    <row r="19" spans="1:8" x14ac:dyDescent="0.25">
      <c r="A19" s="3"/>
      <c r="B19" s="4"/>
      <c r="C19" s="4"/>
      <c r="D19" s="5"/>
      <c r="E19" s="6"/>
      <c r="F19" s="6"/>
      <c r="G19" s="7" t="str">
        <f>IF(COUNT(E19:F19)=0,"",SUM(Dashboard!$B$5:$B$7)+SUM($E$4:E19)-SUM($F$4:F19))</f>
        <v/>
      </c>
      <c r="H19" s="4"/>
    </row>
    <row r="20" spans="1:8" x14ac:dyDescent="0.25">
      <c r="A20" s="3"/>
      <c r="B20" s="4"/>
      <c r="C20" s="4"/>
      <c r="D20" s="5"/>
      <c r="E20" s="6"/>
      <c r="F20" s="6"/>
      <c r="G20" s="7" t="str">
        <f>IF(COUNT(E20:F20)=0,"",SUM(Dashboard!$B$5:$B$7)+SUM($E$4:E20)-SUM($F$4:F20))</f>
        <v/>
      </c>
      <c r="H20" s="4"/>
    </row>
    <row r="21" spans="1:8" x14ac:dyDescent="0.25">
      <c r="A21" s="3"/>
      <c r="B21" s="4"/>
      <c r="C21" s="4"/>
      <c r="D21" s="5"/>
      <c r="E21" s="6"/>
      <c r="F21" s="6"/>
      <c r="G21" s="7" t="str">
        <f>IF(COUNT(E21:F21)=0,"",SUM(Dashboard!$B$5:$B$7)+SUM($E$4:E21)-SUM($F$4:F21))</f>
        <v/>
      </c>
      <c r="H21" s="4"/>
    </row>
    <row r="22" spans="1:8" x14ac:dyDescent="0.25">
      <c r="A22" s="3"/>
      <c r="B22" s="4"/>
      <c r="C22" s="4"/>
      <c r="D22" s="5"/>
      <c r="E22" s="6"/>
      <c r="F22" s="6"/>
      <c r="G22" s="7" t="str">
        <f>IF(COUNT(E22:F22)=0,"",SUM(Dashboard!$B$5:$B$7)+SUM($E$4:E22)-SUM($F$4:F22))</f>
        <v/>
      </c>
      <c r="H22" s="4"/>
    </row>
    <row r="23" spans="1:8" x14ac:dyDescent="0.25">
      <c r="A23" s="3"/>
      <c r="B23" s="4"/>
      <c r="C23" s="4"/>
      <c r="D23" s="5"/>
      <c r="E23" s="6"/>
      <c r="F23" s="6"/>
      <c r="G23" s="7" t="str">
        <f>IF(COUNT(E23:F23)=0,"",SUM(Dashboard!$B$5:$B$7)+SUM($E$4:E23)-SUM($F$4:F23))</f>
        <v/>
      </c>
      <c r="H23" s="4"/>
    </row>
    <row r="24" spans="1:8" x14ac:dyDescent="0.25">
      <c r="A24" s="3"/>
      <c r="B24" s="4"/>
      <c r="C24" s="4"/>
      <c r="D24" s="5"/>
      <c r="E24" s="6"/>
      <c r="F24" s="6"/>
      <c r="G24" s="7" t="str">
        <f>IF(COUNT(E24:F24)=0,"",SUM(Dashboard!$B$5:$B$7)+SUM($E$4:E24)-SUM($F$4:F24))</f>
        <v/>
      </c>
      <c r="H24" s="4"/>
    </row>
    <row r="25" spans="1:8" x14ac:dyDescent="0.25">
      <c r="A25" s="3"/>
      <c r="B25" s="4"/>
      <c r="C25" s="4"/>
      <c r="D25" s="5"/>
      <c r="E25" s="6"/>
      <c r="F25" s="6"/>
      <c r="G25" s="7" t="str">
        <f>IF(COUNT(E25:F25)=0,"",SUM(Dashboard!$B$5:$B$7)+SUM($E$4:E25)-SUM($F$4:F25))</f>
        <v/>
      </c>
      <c r="H25" s="4"/>
    </row>
    <row r="26" spans="1:8" x14ac:dyDescent="0.25">
      <c r="A26" s="3"/>
      <c r="B26" s="4"/>
      <c r="C26" s="4"/>
      <c r="D26" s="5"/>
      <c r="E26" s="6"/>
      <c r="F26" s="6"/>
      <c r="G26" s="7" t="str">
        <f>IF(COUNT(E26:F26)=0,"",SUM(Dashboard!$B$5:$B$7)+SUM($E$4:E26)-SUM($F$4:F26))</f>
        <v/>
      </c>
      <c r="H26" s="4"/>
    </row>
    <row r="27" spans="1:8" x14ac:dyDescent="0.25">
      <c r="A27" s="3"/>
      <c r="B27" s="4"/>
      <c r="C27" s="4"/>
      <c r="D27" s="5"/>
      <c r="E27" s="6"/>
      <c r="F27" s="6"/>
      <c r="G27" s="7" t="str">
        <f>IF(COUNT(E27:F27)=0,"",SUM(Dashboard!$B$5:$B$7)+SUM($E$4:E27)-SUM($F$4:F27))</f>
        <v/>
      </c>
      <c r="H27" s="4"/>
    </row>
    <row r="28" spans="1:8" x14ac:dyDescent="0.25">
      <c r="A28" s="3"/>
      <c r="B28" s="4"/>
      <c r="C28" s="4"/>
      <c r="D28" s="5"/>
      <c r="E28" s="6"/>
      <c r="F28" s="6"/>
      <c r="G28" s="7" t="str">
        <f>IF(COUNT(E28:F28)=0,"",SUM(Dashboard!$B$5:$B$7)+SUM($E$4:E28)-SUM($F$4:F28))</f>
        <v/>
      </c>
      <c r="H28" s="4"/>
    </row>
    <row r="29" spans="1:8" x14ac:dyDescent="0.25">
      <c r="A29" s="3"/>
      <c r="B29" s="4"/>
      <c r="C29" s="4"/>
      <c r="D29" s="5"/>
      <c r="E29" s="6"/>
      <c r="F29" s="6"/>
      <c r="G29" s="7" t="str">
        <f>IF(COUNT(E29:F29)=0,"",SUM(Dashboard!$B$5:$B$7)+SUM($E$4:E29)-SUM($F$4:F29))</f>
        <v/>
      </c>
      <c r="H29" s="4"/>
    </row>
    <row r="30" spans="1:8" x14ac:dyDescent="0.25">
      <c r="A30" s="3"/>
      <c r="B30" s="4"/>
      <c r="C30" s="4"/>
      <c r="D30" s="5"/>
      <c r="E30" s="6"/>
      <c r="F30" s="6"/>
      <c r="G30" s="7" t="str">
        <f>IF(COUNT(E30:F30)=0,"",SUM(Dashboard!$B$5:$B$7)+SUM($E$4:E30)-SUM($F$4:F30))</f>
        <v/>
      </c>
      <c r="H30" s="4"/>
    </row>
    <row r="31" spans="1:8" x14ac:dyDescent="0.25">
      <c r="A31" s="3"/>
      <c r="B31" s="4"/>
      <c r="C31" s="4"/>
      <c r="D31" s="5"/>
      <c r="E31" s="6"/>
      <c r="F31" s="6"/>
      <c r="G31" s="7" t="str">
        <f>IF(COUNT(E31:F31)=0,"",SUM(Dashboard!$B$5:$B$7)+SUM($E$4:E31)-SUM($F$4:F31))</f>
        <v/>
      </c>
      <c r="H31" s="4"/>
    </row>
    <row r="32" spans="1:8" x14ac:dyDescent="0.25">
      <c r="A32" s="3"/>
      <c r="B32" s="4"/>
      <c r="C32" s="4"/>
      <c r="D32" s="5"/>
      <c r="E32" s="6"/>
      <c r="F32" s="6"/>
      <c r="G32" s="7" t="str">
        <f>IF(COUNT(E32:F32)=0,"",SUM(Dashboard!$B$5:$B$7)+SUM($E$4:E32)-SUM($F$4:F32))</f>
        <v/>
      </c>
      <c r="H32" s="4"/>
    </row>
    <row r="33" spans="1:8" x14ac:dyDescent="0.25">
      <c r="A33" s="3"/>
      <c r="B33" s="4"/>
      <c r="C33" s="4"/>
      <c r="D33" s="5"/>
      <c r="E33" s="6"/>
      <c r="F33" s="6"/>
      <c r="G33" s="7" t="str">
        <f>IF(COUNT(E33:F33)=0,"",SUM(Dashboard!$B$5:$B$7)+SUM($E$4:E33)-SUM($F$4:F33))</f>
        <v/>
      </c>
      <c r="H33" s="4"/>
    </row>
    <row r="34" spans="1:8" x14ac:dyDescent="0.25">
      <c r="A34" s="3"/>
      <c r="B34" s="4"/>
      <c r="C34" s="4"/>
      <c r="D34" s="5"/>
      <c r="E34" s="6"/>
      <c r="F34" s="6"/>
      <c r="G34" s="7" t="str">
        <f>IF(COUNT(E34:F34)=0,"",SUM(Dashboard!$B$5:$B$7)+SUM($E$4:E34)-SUM($F$4:F34))</f>
        <v/>
      </c>
      <c r="H34" s="4"/>
    </row>
    <row r="35" spans="1:8" x14ac:dyDescent="0.25">
      <c r="A35" s="3"/>
      <c r="B35" s="4"/>
      <c r="C35" s="4"/>
      <c r="D35" s="5"/>
      <c r="E35" s="6"/>
      <c r="F35" s="6"/>
      <c r="G35" s="7" t="str">
        <f>IF(COUNT(E35:F35)=0,"",SUM(Dashboard!$B$5:$B$7)+SUM($E$4:E35)-SUM($F$4:F35))</f>
        <v/>
      </c>
      <c r="H35" s="4"/>
    </row>
    <row r="36" spans="1:8" x14ac:dyDescent="0.25">
      <c r="A36" s="3"/>
      <c r="B36" s="4"/>
      <c r="C36" s="4"/>
      <c r="D36" s="5"/>
      <c r="E36" s="6"/>
      <c r="F36" s="6"/>
      <c r="G36" s="7" t="str">
        <f>IF(COUNT(E36:F36)=0,"",SUM(Dashboard!$B$5:$B$7)+SUM($E$4:E36)-SUM($F$4:F36))</f>
        <v/>
      </c>
      <c r="H36" s="4"/>
    </row>
    <row r="37" spans="1:8" x14ac:dyDescent="0.25">
      <c r="A37" s="3"/>
      <c r="B37" s="4"/>
      <c r="C37" s="4"/>
      <c r="D37" s="5"/>
      <c r="E37" s="6"/>
      <c r="F37" s="6"/>
      <c r="G37" s="7" t="str">
        <f>IF(COUNT(E37:F37)=0,"",SUM(Dashboard!$B$5:$B$7)+SUM($E$4:E37)-SUM($F$4:F37))</f>
        <v/>
      </c>
      <c r="H37" s="4"/>
    </row>
    <row r="38" spans="1:8" x14ac:dyDescent="0.25">
      <c r="A38" s="3"/>
      <c r="B38" s="4"/>
      <c r="C38" s="4"/>
      <c r="D38" s="5"/>
      <c r="E38" s="6"/>
      <c r="F38" s="6"/>
      <c r="G38" s="7" t="str">
        <f>IF(COUNT(E38:F38)=0,"",SUM(Dashboard!$B$5:$B$7)+SUM($E$4:E38)-SUM($F$4:F38))</f>
        <v/>
      </c>
      <c r="H38" s="4"/>
    </row>
    <row r="39" spans="1:8" x14ac:dyDescent="0.25">
      <c r="A39" s="3"/>
      <c r="B39" s="4"/>
      <c r="C39" s="4"/>
      <c r="D39" s="5"/>
      <c r="E39" s="6"/>
      <c r="F39" s="6"/>
      <c r="G39" s="7" t="str">
        <f>IF(COUNT(E39:F39)=0,"",SUM(Dashboard!$B$5:$B$7)+SUM($E$4:E39)-SUM($F$4:F39))</f>
        <v/>
      </c>
      <c r="H39" s="4"/>
    </row>
    <row r="40" spans="1:8" x14ac:dyDescent="0.25">
      <c r="A40" s="3"/>
      <c r="B40" s="4"/>
      <c r="C40" s="4"/>
      <c r="D40" s="5"/>
      <c r="E40" s="6"/>
      <c r="F40" s="6"/>
      <c r="G40" s="7" t="str">
        <f>IF(COUNT(E40:F40)=0,"",SUM(Dashboard!$B$5:$B$7)+SUM($E$4:E40)-SUM($F$4:F40))</f>
        <v/>
      </c>
      <c r="H40" s="4"/>
    </row>
    <row r="41" spans="1:8" x14ac:dyDescent="0.25">
      <c r="A41" s="3"/>
      <c r="B41" s="4"/>
      <c r="C41" s="4"/>
      <c r="D41" s="5"/>
      <c r="E41" s="6"/>
      <c r="F41" s="6"/>
      <c r="G41" s="7" t="str">
        <f>IF(COUNT(E41:F41)=0,"",SUM(Dashboard!$B$5:$B$7)+SUM($E$4:E41)-SUM($F$4:F41))</f>
        <v/>
      </c>
      <c r="H41" s="4"/>
    </row>
    <row r="42" spans="1:8" x14ac:dyDescent="0.25">
      <c r="A42" s="3"/>
      <c r="B42" s="4"/>
      <c r="C42" s="4"/>
      <c r="D42" s="5"/>
      <c r="E42" s="6"/>
      <c r="F42" s="6"/>
      <c r="G42" s="7" t="str">
        <f>IF(COUNT(E42:F42)=0,"",SUM(Dashboard!$B$5:$B$7)+SUM($E$4:E42)-SUM($F$4:F42))</f>
        <v/>
      </c>
      <c r="H42" s="4"/>
    </row>
    <row r="43" spans="1:8" x14ac:dyDescent="0.25">
      <c r="A43" s="3"/>
      <c r="B43" s="4"/>
      <c r="C43" s="4"/>
      <c r="D43" s="5"/>
      <c r="E43" s="6"/>
      <c r="F43" s="6"/>
      <c r="G43" s="7" t="str">
        <f>IF(COUNT(E43:F43)=0,"",SUM(Dashboard!$B$5:$B$7)+SUM($E$4:E43)-SUM($F$4:F43))</f>
        <v/>
      </c>
      <c r="H43" s="4"/>
    </row>
    <row r="44" spans="1:8" x14ac:dyDescent="0.25">
      <c r="A44" s="3"/>
      <c r="B44" s="4"/>
      <c r="C44" s="4"/>
      <c r="D44" s="5"/>
      <c r="E44" s="6"/>
      <c r="F44" s="6"/>
      <c r="G44" s="7" t="str">
        <f>IF(COUNT(E44:F44)=0,"",SUM(Dashboard!$B$5:$B$7)+SUM($E$4:E44)-SUM($F$4:F44))</f>
        <v/>
      </c>
      <c r="H44" s="4"/>
    </row>
    <row r="45" spans="1:8" x14ac:dyDescent="0.25">
      <c r="A45" s="3"/>
      <c r="B45" s="4"/>
      <c r="C45" s="4"/>
      <c r="D45" s="5"/>
      <c r="E45" s="6"/>
      <c r="F45" s="6"/>
      <c r="G45" s="7" t="str">
        <f>IF(COUNT(E45:F45)=0,"",SUM(Dashboard!$B$5:$B$7)+SUM($E$4:E45)-SUM($F$4:F45))</f>
        <v/>
      </c>
      <c r="H45" s="4"/>
    </row>
    <row r="46" spans="1:8" x14ac:dyDescent="0.25">
      <c r="A46" s="3"/>
      <c r="B46" s="4"/>
      <c r="C46" s="4"/>
      <c r="D46" s="5"/>
      <c r="E46" s="6"/>
      <c r="F46" s="6"/>
      <c r="G46" s="7" t="str">
        <f>IF(COUNT(E46:F46)=0,"",SUM(Dashboard!$B$5:$B$7)+SUM($E$4:E46)-SUM($F$4:F46))</f>
        <v/>
      </c>
      <c r="H46" s="4"/>
    </row>
    <row r="47" spans="1:8" x14ac:dyDescent="0.25">
      <c r="A47" s="3"/>
      <c r="B47" s="4"/>
      <c r="C47" s="4"/>
      <c r="D47" s="5"/>
      <c r="E47" s="6"/>
      <c r="F47" s="6"/>
      <c r="G47" s="7" t="str">
        <f>IF(COUNT(E47:F47)=0,"",SUM(Dashboard!$B$5:$B$7)+SUM($E$4:E47)-SUM($F$4:F47))</f>
        <v/>
      </c>
      <c r="H47" s="4"/>
    </row>
    <row r="48" spans="1:8" x14ac:dyDescent="0.25">
      <c r="A48" s="3"/>
      <c r="B48" s="4"/>
      <c r="C48" s="4"/>
      <c r="D48" s="5"/>
      <c r="E48" s="6"/>
      <c r="F48" s="6"/>
      <c r="G48" s="7" t="str">
        <f>IF(COUNT(E48:F48)=0,"",SUM(Dashboard!$B$5:$B$7)+SUM($E$4:E48)-SUM($F$4:F48))</f>
        <v/>
      </c>
      <c r="H48" s="4"/>
    </row>
    <row r="49" spans="1:8" x14ac:dyDescent="0.25">
      <c r="A49" s="3"/>
      <c r="B49" s="4"/>
      <c r="C49" s="4"/>
      <c r="D49" s="5"/>
      <c r="E49" s="6"/>
      <c r="F49" s="6"/>
      <c r="G49" s="7" t="str">
        <f>IF(COUNT(E49:F49)=0,"",SUM(Dashboard!$B$5:$B$7)+SUM($E$4:E49)-SUM($F$4:F49))</f>
        <v/>
      </c>
      <c r="H49" s="4"/>
    </row>
    <row r="50" spans="1:8" x14ac:dyDescent="0.25">
      <c r="A50" s="3"/>
      <c r="B50" s="4"/>
      <c r="C50" s="4"/>
      <c r="D50" s="5"/>
      <c r="E50" s="6"/>
      <c r="F50" s="6"/>
      <c r="G50" s="7" t="str">
        <f>IF(COUNT(E50:F50)=0,"",SUM(Dashboard!$B$5:$B$7)+SUM($E$4:E50)-SUM($F$4:F50))</f>
        <v/>
      </c>
      <c r="H50" s="4"/>
    </row>
    <row r="51" spans="1:8" x14ac:dyDescent="0.25">
      <c r="A51" s="3"/>
      <c r="B51" s="4"/>
      <c r="C51" s="4"/>
      <c r="D51" s="5"/>
      <c r="E51" s="6"/>
      <c r="F51" s="6"/>
      <c r="G51" s="7" t="str">
        <f>IF(COUNT(E51:F51)=0,"",SUM(Dashboard!$B$5:$B$7)+SUM($E$4:E51)-SUM($F$4:F51))</f>
        <v/>
      </c>
      <c r="H51" s="4"/>
    </row>
    <row r="52" spans="1:8" x14ac:dyDescent="0.25">
      <c r="A52" s="3"/>
      <c r="B52" s="4"/>
      <c r="C52" s="4"/>
      <c r="D52" s="5"/>
      <c r="E52" s="6"/>
      <c r="F52" s="6"/>
      <c r="G52" s="7" t="str">
        <f>IF(COUNT(E52:F52)=0,"",SUM(Dashboard!$B$5:$B$7)+SUM($E$4:E52)-SUM($F$4:F52))</f>
        <v/>
      </c>
      <c r="H52" s="4"/>
    </row>
    <row r="53" spans="1:8" x14ac:dyDescent="0.25">
      <c r="A53" s="3"/>
      <c r="B53" s="4"/>
      <c r="C53" s="4"/>
      <c r="D53" s="5"/>
      <c r="E53" s="6"/>
      <c r="F53" s="6"/>
      <c r="G53" s="7" t="str">
        <f>IF(COUNT(E53:F53)=0,"",SUM(Dashboard!$B$5:$B$7)+SUM($E$4:E53)-SUM($F$4:F53))</f>
        <v/>
      </c>
      <c r="H53" s="4"/>
    </row>
    <row r="54" spans="1:8" x14ac:dyDescent="0.25">
      <c r="A54" s="3"/>
      <c r="B54" s="4"/>
      <c r="C54" s="4"/>
      <c r="D54" s="5"/>
      <c r="E54" s="6"/>
      <c r="F54" s="6"/>
      <c r="G54" s="7" t="str">
        <f>IF(COUNT(E54:F54)=0,"",SUM(Dashboard!$B$5:$B$7)+SUM($E$4:E54)-SUM($F$4:F54))</f>
        <v/>
      </c>
      <c r="H54" s="4"/>
    </row>
    <row r="55" spans="1:8" x14ac:dyDescent="0.25">
      <c r="A55" s="3"/>
      <c r="B55" s="4"/>
      <c r="C55" s="4"/>
      <c r="D55" s="5"/>
      <c r="E55" s="6"/>
      <c r="F55" s="6"/>
      <c r="G55" s="7" t="str">
        <f>IF(COUNT(E55:F55)=0,"",SUM(Dashboard!$B$5:$B$7)+SUM($E$4:E55)-SUM($F$4:F55))</f>
        <v/>
      </c>
      <c r="H55" s="4"/>
    </row>
    <row r="56" spans="1:8" x14ac:dyDescent="0.25">
      <c r="A56" s="3"/>
      <c r="B56" s="4"/>
      <c r="C56" s="4"/>
      <c r="D56" s="5"/>
      <c r="E56" s="6"/>
      <c r="F56" s="6"/>
      <c r="G56" s="7" t="str">
        <f>IF(COUNT(E56:F56)=0,"",SUM(Dashboard!$B$5:$B$7)+SUM($E$4:E56)-SUM($F$4:F56))</f>
        <v/>
      </c>
      <c r="H56" s="4"/>
    </row>
    <row r="57" spans="1:8" x14ac:dyDescent="0.25">
      <c r="A57" s="3"/>
      <c r="B57" s="4"/>
      <c r="C57" s="4"/>
      <c r="D57" s="5"/>
      <c r="E57" s="6"/>
      <c r="F57" s="6"/>
      <c r="G57" s="7" t="str">
        <f>IF(COUNT(E57:F57)=0,"",SUM(Dashboard!$B$5:$B$7)+SUM($E$4:E57)-SUM($F$4:F57))</f>
        <v/>
      </c>
      <c r="H57" s="4"/>
    </row>
    <row r="58" spans="1:8" x14ac:dyDescent="0.25">
      <c r="A58" s="3"/>
      <c r="B58" s="4"/>
      <c r="C58" s="4"/>
      <c r="D58" s="5"/>
      <c r="E58" s="6"/>
      <c r="F58" s="6"/>
      <c r="G58" s="7" t="str">
        <f>IF(COUNT(E58:F58)=0,"",SUM(Dashboard!$B$5:$B$7)+SUM($E$4:E58)-SUM($F$4:F58))</f>
        <v/>
      </c>
      <c r="H58" s="4"/>
    </row>
    <row r="59" spans="1:8" x14ac:dyDescent="0.25">
      <c r="A59" s="3"/>
      <c r="B59" s="4"/>
      <c r="C59" s="4"/>
      <c r="D59" s="5"/>
      <c r="E59" s="6"/>
      <c r="F59" s="6"/>
      <c r="G59" s="7" t="str">
        <f>IF(COUNT(E59:F59)=0,"",SUM(Dashboard!$B$5:$B$7)+SUM($E$4:E59)-SUM($F$4:F59))</f>
        <v/>
      </c>
      <c r="H59" s="4"/>
    </row>
    <row r="60" spans="1:8" x14ac:dyDescent="0.25">
      <c r="A60" s="3"/>
      <c r="B60" s="4"/>
      <c r="C60" s="4"/>
      <c r="D60" s="5"/>
      <c r="E60" s="6"/>
      <c r="F60" s="6"/>
      <c r="G60" s="7" t="str">
        <f>IF(COUNT(E60:F60)=0,"",SUM(Dashboard!$B$5:$B$7)+SUM($E$4:E60)-SUM($F$4:F60))</f>
        <v/>
      </c>
      <c r="H60" s="4"/>
    </row>
    <row r="61" spans="1:8" x14ac:dyDescent="0.25">
      <c r="A61" s="3"/>
      <c r="B61" s="4"/>
      <c r="C61" s="4"/>
      <c r="D61" s="5"/>
      <c r="E61" s="6"/>
      <c r="F61" s="6"/>
      <c r="G61" s="7" t="str">
        <f>IF(COUNT(E61:F61)=0,"",SUM(Dashboard!$B$5:$B$7)+SUM($E$4:E61)-SUM($F$4:F61))</f>
        <v/>
      </c>
      <c r="H61" s="4"/>
    </row>
    <row r="62" spans="1:8" x14ac:dyDescent="0.25">
      <c r="A62" s="3"/>
      <c r="B62" s="4"/>
      <c r="C62" s="4"/>
      <c r="D62" s="5"/>
      <c r="E62" s="6"/>
      <c r="F62" s="6"/>
      <c r="G62" s="7" t="str">
        <f>IF(COUNT(E62:F62)=0,"",SUM(Dashboard!$B$5:$B$7)+SUM($E$4:E62)-SUM($F$4:F62))</f>
        <v/>
      </c>
      <c r="H62" s="4"/>
    </row>
    <row r="63" spans="1:8" x14ac:dyDescent="0.25">
      <c r="A63" s="3"/>
      <c r="B63" s="4"/>
      <c r="C63" s="4"/>
      <c r="D63" s="5"/>
      <c r="E63" s="6"/>
      <c r="F63" s="6"/>
      <c r="G63" s="7" t="str">
        <f>IF(COUNT(E63:F63)=0,"",SUM(Dashboard!$B$5:$B$7)+SUM($E$4:E63)-SUM($F$4:F63))</f>
        <v/>
      </c>
      <c r="H63" s="4"/>
    </row>
    <row r="64" spans="1:8" ht="26.1" customHeight="1" x14ac:dyDescent="0.25">
      <c r="A64" s="29" t="s">
        <v>73</v>
      </c>
      <c r="B64" s="30"/>
      <c r="C64" s="30"/>
      <c r="D64" s="30"/>
      <c r="E64" s="10">
        <f>SUM(E4:E63)</f>
        <v>17202</v>
      </c>
      <c r="F64" s="10">
        <f>SUM(F4:F63)</f>
        <v>29179.9</v>
      </c>
      <c r="G64" s="10">
        <f>SUM(Dashboard!$B$5:$B$7)+E64-F64</f>
        <v>5722.0999999999985</v>
      </c>
      <c r="H64" s="9"/>
    </row>
  </sheetData>
  <autoFilter ref="A3:H63" xr:uid="{00000000-0009-0000-0000-000001000000}"/>
  <mergeCells count="3">
    <mergeCell ref="A64:D64"/>
    <mergeCell ref="A2:H2"/>
    <mergeCell ref="A1:H1"/>
  </mergeCells>
  <conditionalFormatting sqref="G4:G63">
    <cfRule type="cellIs" dxfId="4" priority="1" operator="lessThan">
      <formula>0</formula>
    </cfRule>
  </conditionalFormatting>
  <dataValidations count="2">
    <dataValidation type="list" allowBlank="1" sqref="C4:C63" xr:uid="{00000000-0002-0000-0100-000000000000}">
      <formula1>ElencoCategorie</formula1>
    </dataValidation>
    <dataValidation type="list" allowBlank="1" sqref="D4:D63" xr:uid="{00000000-0002-0000-0100-000001000000}">
      <formula1>"Cassa,Banca,Carta"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0"/>
  <sheetViews>
    <sheetView workbookViewId="0">
      <pane ySplit="2" topLeftCell="A3" activePane="bottomLeft" state="frozen"/>
      <selection pane="bottomLeft" sqref="A1:C1"/>
    </sheetView>
  </sheetViews>
  <sheetFormatPr defaultRowHeight="15" x14ac:dyDescent="0.25"/>
  <cols>
    <col min="1" max="1" width="12" customWidth="1"/>
    <col min="2" max="2" width="30" customWidth="1"/>
    <col min="3" max="3" width="46" customWidth="1"/>
  </cols>
  <sheetData>
    <row r="1" spans="1:3" ht="32.1" customHeight="1" x14ac:dyDescent="0.25">
      <c r="A1" s="32" t="s">
        <v>74</v>
      </c>
      <c r="B1" s="26"/>
      <c r="C1" s="26"/>
    </row>
    <row r="2" spans="1:3" ht="27.95" customHeight="1" x14ac:dyDescent="0.25">
      <c r="A2" s="2" t="s">
        <v>75</v>
      </c>
      <c r="B2" s="2" t="s">
        <v>29</v>
      </c>
      <c r="C2" s="2" t="s">
        <v>28</v>
      </c>
    </row>
    <row r="3" spans="1:3" x14ac:dyDescent="0.25">
      <c r="A3" s="5" t="s">
        <v>31</v>
      </c>
      <c r="B3" s="4" t="s">
        <v>36</v>
      </c>
      <c r="C3" s="4" t="s">
        <v>76</v>
      </c>
    </row>
    <row r="4" spans="1:3" x14ac:dyDescent="0.25">
      <c r="A4" s="5" t="s">
        <v>31</v>
      </c>
      <c r="B4" s="4" t="s">
        <v>64</v>
      </c>
      <c r="C4" s="4" t="s">
        <v>77</v>
      </c>
    </row>
    <row r="5" spans="1:3" x14ac:dyDescent="0.25">
      <c r="A5" s="5" t="s">
        <v>31</v>
      </c>
      <c r="B5" s="4" t="s">
        <v>78</v>
      </c>
      <c r="C5" s="4" t="s">
        <v>79</v>
      </c>
    </row>
    <row r="6" spans="1:3" x14ac:dyDescent="0.25">
      <c r="A6" s="5" t="s">
        <v>31</v>
      </c>
      <c r="B6" s="4" t="s">
        <v>80</v>
      </c>
      <c r="C6" s="4" t="s">
        <v>81</v>
      </c>
    </row>
    <row r="7" spans="1:3" x14ac:dyDescent="0.25">
      <c r="A7" s="5" t="s">
        <v>31</v>
      </c>
      <c r="B7" s="4" t="s">
        <v>82</v>
      </c>
      <c r="C7" s="4" t="s">
        <v>83</v>
      </c>
    </row>
    <row r="8" spans="1:3" x14ac:dyDescent="0.25">
      <c r="A8" s="5" t="s">
        <v>31</v>
      </c>
      <c r="B8" s="4" t="s">
        <v>84</v>
      </c>
      <c r="C8" s="4" t="s">
        <v>85</v>
      </c>
    </row>
    <row r="9" spans="1:3" x14ac:dyDescent="0.25">
      <c r="A9" s="5" t="s">
        <v>32</v>
      </c>
      <c r="B9" s="4" t="s">
        <v>44</v>
      </c>
      <c r="C9" s="4" t="s">
        <v>86</v>
      </c>
    </row>
    <row r="10" spans="1:3" x14ac:dyDescent="0.25">
      <c r="A10" s="5" t="s">
        <v>32</v>
      </c>
      <c r="B10" s="4" t="s">
        <v>87</v>
      </c>
      <c r="C10" s="4" t="s">
        <v>88</v>
      </c>
    </row>
    <row r="11" spans="1:3" x14ac:dyDescent="0.25">
      <c r="A11" s="5" t="s">
        <v>32</v>
      </c>
      <c r="B11" s="4" t="s">
        <v>49</v>
      </c>
      <c r="C11" s="4" t="s">
        <v>89</v>
      </c>
    </row>
    <row r="12" spans="1:3" x14ac:dyDescent="0.25">
      <c r="A12" s="5" t="s">
        <v>32</v>
      </c>
      <c r="B12" s="4" t="s">
        <v>47</v>
      </c>
      <c r="C12" s="4" t="s">
        <v>90</v>
      </c>
    </row>
    <row r="13" spans="1:3" x14ac:dyDescent="0.25">
      <c r="A13" s="5" t="s">
        <v>32</v>
      </c>
      <c r="B13" s="4" t="s">
        <v>59</v>
      </c>
      <c r="C13" s="4" t="s">
        <v>91</v>
      </c>
    </row>
    <row r="14" spans="1:3" x14ac:dyDescent="0.25">
      <c r="A14" s="5" t="s">
        <v>32</v>
      </c>
      <c r="B14" s="4" t="s">
        <v>40</v>
      </c>
      <c r="C14" s="4" t="s">
        <v>92</v>
      </c>
    </row>
    <row r="15" spans="1:3" x14ac:dyDescent="0.25">
      <c r="A15" s="5" t="s">
        <v>32</v>
      </c>
      <c r="B15" s="4" t="s">
        <v>93</v>
      </c>
      <c r="C15" s="4" t="s">
        <v>94</v>
      </c>
    </row>
    <row r="16" spans="1:3" x14ac:dyDescent="0.25">
      <c r="A16" s="5" t="s">
        <v>32</v>
      </c>
      <c r="B16" s="4" t="s">
        <v>62</v>
      </c>
      <c r="C16" s="4" t="s">
        <v>95</v>
      </c>
    </row>
    <row r="17" spans="1:3" x14ac:dyDescent="0.25">
      <c r="A17" s="5" t="s">
        <v>32</v>
      </c>
      <c r="B17" s="4" t="s">
        <v>96</v>
      </c>
      <c r="C17" s="4" t="s">
        <v>97</v>
      </c>
    </row>
    <row r="18" spans="1:3" x14ac:dyDescent="0.25">
      <c r="A18" s="5" t="s">
        <v>32</v>
      </c>
      <c r="B18" s="4" t="s">
        <v>69</v>
      </c>
      <c r="C18" s="4" t="s">
        <v>98</v>
      </c>
    </row>
    <row r="19" spans="1:3" x14ac:dyDescent="0.25">
      <c r="A19" s="5" t="s">
        <v>32</v>
      </c>
      <c r="B19" s="4" t="s">
        <v>71</v>
      </c>
      <c r="C19" s="4" t="s">
        <v>99</v>
      </c>
    </row>
    <row r="20" spans="1:3" x14ac:dyDescent="0.25">
      <c r="A20" s="5" t="s">
        <v>32</v>
      </c>
      <c r="B20" s="4" t="s">
        <v>52</v>
      </c>
      <c r="C20" s="4" t="s">
        <v>100</v>
      </c>
    </row>
    <row r="21" spans="1:3" x14ac:dyDescent="0.25">
      <c r="A21" s="5" t="s">
        <v>32</v>
      </c>
      <c r="B21" s="4" t="s">
        <v>101</v>
      </c>
      <c r="C21" s="4" t="s">
        <v>102</v>
      </c>
    </row>
    <row r="22" spans="1:3" x14ac:dyDescent="0.25">
      <c r="A22" s="5" t="s">
        <v>32</v>
      </c>
      <c r="B22" s="4" t="s">
        <v>55</v>
      </c>
      <c r="C22" s="4" t="s">
        <v>103</v>
      </c>
    </row>
    <row r="23" spans="1:3" x14ac:dyDescent="0.25">
      <c r="A23" s="5"/>
      <c r="B23" s="4"/>
      <c r="C23" s="4"/>
    </row>
    <row r="24" spans="1:3" x14ac:dyDescent="0.25">
      <c r="A24" s="5"/>
      <c r="B24" s="4"/>
      <c r="C24" s="4"/>
    </row>
    <row r="25" spans="1:3" x14ac:dyDescent="0.25">
      <c r="A25" s="5"/>
      <c r="B25" s="4"/>
      <c r="C25" s="4"/>
    </row>
    <row r="26" spans="1:3" x14ac:dyDescent="0.25">
      <c r="A26" s="5"/>
      <c r="B26" s="4"/>
      <c r="C26" s="4"/>
    </row>
    <row r="27" spans="1:3" x14ac:dyDescent="0.25">
      <c r="A27" s="5"/>
      <c r="B27" s="4"/>
      <c r="C27" s="4"/>
    </row>
    <row r="28" spans="1:3" x14ac:dyDescent="0.25">
      <c r="A28" s="5"/>
      <c r="B28" s="4"/>
      <c r="C28" s="4"/>
    </row>
    <row r="29" spans="1:3" x14ac:dyDescent="0.25">
      <c r="A29" s="5"/>
      <c r="B29" s="4"/>
      <c r="C29" s="4"/>
    </row>
    <row r="30" spans="1:3" x14ac:dyDescent="0.25">
      <c r="A30" s="5"/>
      <c r="B30" s="4"/>
      <c r="C30" s="4"/>
    </row>
  </sheetData>
  <mergeCells count="1">
    <mergeCell ref="A1:C1"/>
  </mergeCells>
  <dataValidations count="1">
    <dataValidation type="list" allowBlank="1" sqref="A3:A30" xr:uid="{00000000-0002-0000-0200-000000000000}">
      <formula1>"Entrata,Uscita"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4"/>
  <sheetViews>
    <sheetView workbookViewId="0">
      <pane xSplit="2" ySplit="3" topLeftCell="C4" activePane="bottomRight" state="frozen"/>
      <selection pane="topRight"/>
      <selection pane="bottomLeft"/>
      <selection pane="bottomRight" sqref="A1:O1"/>
    </sheetView>
  </sheetViews>
  <sheetFormatPr defaultRowHeight="15" x14ac:dyDescent="0.25"/>
  <cols>
    <col min="1" max="1" width="28" customWidth="1"/>
    <col min="2" max="2" width="10" customWidth="1"/>
    <col min="3" max="14" width="10.42578125" customWidth="1"/>
    <col min="15" max="15" width="13" customWidth="1"/>
  </cols>
  <sheetData>
    <row r="1" spans="1:15" ht="32.1" customHeight="1" x14ac:dyDescent="0.25">
      <c r="A1" s="32" t="s">
        <v>104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x14ac:dyDescent="0.25">
      <c r="A2" s="11" t="s">
        <v>105</v>
      </c>
      <c r="B2" s="12">
        <v>2026</v>
      </c>
      <c r="C2" s="31" t="s">
        <v>106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27.95" customHeight="1" x14ac:dyDescent="0.25">
      <c r="A3" s="2" t="s">
        <v>29</v>
      </c>
      <c r="B3" s="2" t="s">
        <v>75</v>
      </c>
      <c r="C3" s="2" t="s">
        <v>107</v>
      </c>
      <c r="D3" s="2" t="s">
        <v>108</v>
      </c>
      <c r="E3" s="2" t="s">
        <v>109</v>
      </c>
      <c r="F3" s="2" t="s">
        <v>110</v>
      </c>
      <c r="G3" s="2" t="s">
        <v>111</v>
      </c>
      <c r="H3" s="2" t="s">
        <v>112</v>
      </c>
      <c r="I3" s="2" t="s">
        <v>113</v>
      </c>
      <c r="J3" s="2" t="s">
        <v>114</v>
      </c>
      <c r="K3" s="2" t="s">
        <v>115</v>
      </c>
      <c r="L3" s="2" t="s">
        <v>116</v>
      </c>
      <c r="M3" s="2" t="s">
        <v>117</v>
      </c>
      <c r="N3" s="2" t="s">
        <v>118</v>
      </c>
      <c r="O3" s="2" t="s">
        <v>119</v>
      </c>
    </row>
    <row r="4" spans="1:15" x14ac:dyDescent="0.25">
      <c r="A4" s="11" t="str">
        <f>IF(Categorie!B3="","",Categorie!B3)</f>
        <v>Incassi da clienti</v>
      </c>
      <c r="B4" s="13" t="str">
        <f>IF(Categorie!B3="","",Categorie!A3)</f>
        <v>Entrata</v>
      </c>
      <c r="C4" s="14">
        <f>IF($A4="","",IF($B4="Entrata",SUMIFS('Prima nota'!$E$4:$E$63,'Prima nota'!$C$4:$C$63,$A4,'Prima nota'!$A$4:$A$63,"&gt;="&amp;DATE($B$2,COLUMN()-2,1),'Prima nota'!$A$4:$A$63,"&lt;"&amp;DATE($B$2,COLUMN()-1,1)),SUMIFS('Prima nota'!$F$4:$F$63,'Prima nota'!$C$4:$C$63,$A4,'Prima nota'!$A$4:$A$63,"&gt;="&amp;DATE($B$2,COLUMN()-2,1),'Prima nota'!$A$4:$A$63,"&lt;"&amp;DATE($B$2,COLUMN()-1,1))))</f>
        <v>4880</v>
      </c>
      <c r="D4" s="14">
        <f>IF($A4="","",IF($B4="Entrata",SUMIFS('Prima nota'!$E$4:$E$63,'Prima nota'!$C$4:$C$63,$A4,'Prima nota'!$A$4:$A$63,"&gt;="&amp;DATE($B$2,COLUMN()-2,1),'Prima nota'!$A$4:$A$63,"&lt;"&amp;DATE($B$2,COLUMN()-1,1)),SUMIFS('Prima nota'!$F$4:$F$63,'Prima nota'!$C$4:$C$63,$A4,'Prima nota'!$A$4:$A$63,"&gt;="&amp;DATE($B$2,COLUMN()-2,1),'Prima nota'!$A$4:$A$63,"&lt;"&amp;DATE($B$2,COLUMN()-1,1))))</f>
        <v>3172</v>
      </c>
      <c r="E4" s="14">
        <f>IF($A4="","",IF($B4="Entrata",SUMIFS('Prima nota'!$E$4:$E$63,'Prima nota'!$C$4:$C$63,$A4,'Prima nota'!$A$4:$A$63,"&gt;="&amp;DATE($B$2,COLUMN()-2,1),'Prima nota'!$A$4:$A$63,"&lt;"&amp;DATE($B$2,COLUMN()-1,1)),SUMIFS('Prima nota'!$F$4:$F$63,'Prima nota'!$C$4:$C$63,$A4,'Prima nota'!$A$4:$A$63,"&gt;="&amp;DATE($B$2,COLUMN()-2,1),'Prima nota'!$A$4:$A$63,"&lt;"&amp;DATE($B$2,COLUMN()-1,1))))</f>
        <v>6710</v>
      </c>
      <c r="F4" s="14">
        <f>IF($A4="","",IF($B4="Entrata",SUMIFS('Prima nota'!$E$4:$E$63,'Prima nota'!$C$4:$C$63,$A4,'Prima nota'!$A$4:$A$63,"&gt;="&amp;DATE($B$2,COLUMN()-2,1),'Prima nota'!$A$4:$A$63,"&lt;"&amp;DATE($B$2,COLUMN()-1,1)),SUMIFS('Prima nota'!$F$4:$F$63,'Prima nota'!$C$4:$C$63,$A4,'Prima nota'!$A$4:$A$63,"&gt;="&amp;DATE($B$2,COLUMN()-2,1),'Prima nota'!$A$4:$A$63,"&lt;"&amp;DATE($B$2,COLUMN()-1,1))))</f>
        <v>0</v>
      </c>
      <c r="G4" s="14">
        <f>IF($A4="","",IF($B4="Entrata",SUMIFS('Prima nota'!$E$4:$E$63,'Prima nota'!$C$4:$C$63,$A4,'Prima nota'!$A$4:$A$63,"&gt;="&amp;DATE($B$2,COLUMN()-2,1),'Prima nota'!$A$4:$A$63,"&lt;"&amp;DATE($B$2,COLUMN()-1,1)),SUMIFS('Prima nota'!$F$4:$F$63,'Prima nota'!$C$4:$C$63,$A4,'Prima nota'!$A$4:$A$63,"&gt;="&amp;DATE($B$2,COLUMN()-2,1),'Prima nota'!$A$4:$A$63,"&lt;"&amp;DATE($B$2,COLUMN()-1,1))))</f>
        <v>0</v>
      </c>
      <c r="H4" s="14">
        <f>IF($A4="","",IF($B4="Entrata",SUMIFS('Prima nota'!$E$4:$E$63,'Prima nota'!$C$4:$C$63,$A4,'Prima nota'!$A$4:$A$63,"&gt;="&amp;DATE($B$2,COLUMN()-2,1),'Prima nota'!$A$4:$A$63,"&lt;"&amp;DATE($B$2,COLUMN()-1,1)),SUMIFS('Prima nota'!$F$4:$F$63,'Prima nota'!$C$4:$C$63,$A4,'Prima nota'!$A$4:$A$63,"&gt;="&amp;DATE($B$2,COLUMN()-2,1),'Prima nota'!$A$4:$A$63,"&lt;"&amp;DATE($B$2,COLUMN()-1,1))))</f>
        <v>0</v>
      </c>
      <c r="I4" s="14">
        <f>IF($A4="","",IF($B4="Entrata",SUMIFS('Prima nota'!$E$4:$E$63,'Prima nota'!$C$4:$C$63,$A4,'Prima nota'!$A$4:$A$63,"&gt;="&amp;DATE($B$2,COLUMN()-2,1),'Prima nota'!$A$4:$A$63,"&lt;"&amp;DATE($B$2,COLUMN()-1,1)),SUMIFS('Prima nota'!$F$4:$F$63,'Prima nota'!$C$4:$C$63,$A4,'Prima nota'!$A$4:$A$63,"&gt;="&amp;DATE($B$2,COLUMN()-2,1),'Prima nota'!$A$4:$A$63,"&lt;"&amp;DATE($B$2,COLUMN()-1,1))))</f>
        <v>0</v>
      </c>
      <c r="J4" s="14">
        <f>IF($A4="","",IF($B4="Entrata",SUMIFS('Prima nota'!$E$4:$E$63,'Prima nota'!$C$4:$C$63,$A4,'Prima nota'!$A$4:$A$63,"&gt;="&amp;DATE($B$2,COLUMN()-2,1),'Prima nota'!$A$4:$A$63,"&lt;"&amp;DATE($B$2,COLUMN()-1,1)),SUMIFS('Prima nota'!$F$4:$F$63,'Prima nota'!$C$4:$C$63,$A4,'Prima nota'!$A$4:$A$63,"&gt;="&amp;DATE($B$2,COLUMN()-2,1),'Prima nota'!$A$4:$A$63,"&lt;"&amp;DATE($B$2,COLUMN()-1,1))))</f>
        <v>0</v>
      </c>
      <c r="K4" s="14">
        <f>IF($A4="","",IF($B4="Entrata",SUMIFS('Prima nota'!$E$4:$E$63,'Prima nota'!$C$4:$C$63,$A4,'Prima nota'!$A$4:$A$63,"&gt;="&amp;DATE($B$2,COLUMN()-2,1),'Prima nota'!$A$4:$A$63,"&lt;"&amp;DATE($B$2,COLUMN()-1,1)),SUMIFS('Prima nota'!$F$4:$F$63,'Prima nota'!$C$4:$C$63,$A4,'Prima nota'!$A$4:$A$63,"&gt;="&amp;DATE($B$2,COLUMN()-2,1),'Prima nota'!$A$4:$A$63,"&lt;"&amp;DATE($B$2,COLUMN()-1,1))))</f>
        <v>0</v>
      </c>
      <c r="L4" s="14">
        <f>IF($A4="","",IF($B4="Entrata",SUMIFS('Prima nota'!$E$4:$E$63,'Prima nota'!$C$4:$C$63,$A4,'Prima nota'!$A$4:$A$63,"&gt;="&amp;DATE($B$2,COLUMN()-2,1),'Prima nota'!$A$4:$A$63,"&lt;"&amp;DATE($B$2,COLUMN()-1,1)),SUMIFS('Prima nota'!$F$4:$F$63,'Prima nota'!$C$4:$C$63,$A4,'Prima nota'!$A$4:$A$63,"&gt;="&amp;DATE($B$2,COLUMN()-2,1),'Prima nota'!$A$4:$A$63,"&lt;"&amp;DATE($B$2,COLUMN()-1,1))))</f>
        <v>0</v>
      </c>
      <c r="M4" s="14">
        <f>IF($A4="","",IF($B4="Entrata",SUMIFS('Prima nota'!$E$4:$E$63,'Prima nota'!$C$4:$C$63,$A4,'Prima nota'!$A$4:$A$63,"&gt;="&amp;DATE($B$2,COLUMN()-2,1),'Prima nota'!$A$4:$A$63,"&lt;"&amp;DATE($B$2,COLUMN()-1,1)),SUMIFS('Prima nota'!$F$4:$F$63,'Prima nota'!$C$4:$C$63,$A4,'Prima nota'!$A$4:$A$63,"&gt;="&amp;DATE($B$2,COLUMN()-2,1),'Prima nota'!$A$4:$A$63,"&lt;"&amp;DATE($B$2,COLUMN()-1,1))))</f>
        <v>0</v>
      </c>
      <c r="N4" s="14">
        <f>IF($A4="","",IF($B4="Entrata",SUMIFS('Prima nota'!$E$4:$E$63,'Prima nota'!$C$4:$C$63,$A4,'Prima nota'!$A$4:$A$63,"&gt;="&amp;DATE($B$2,COLUMN()-2,1),'Prima nota'!$A$4:$A$63,"&lt;"&amp;DATE($B$2,COLUMN()-1,1)),SUMIFS('Prima nota'!$F$4:$F$63,'Prima nota'!$C$4:$C$63,$A4,'Prima nota'!$A$4:$A$63,"&gt;="&amp;DATE($B$2,COLUMN()-2,1),'Prima nota'!$A$4:$A$63,"&lt;"&amp;DATE($B$2,COLUMN()-1,1))))</f>
        <v>0</v>
      </c>
      <c r="O4" s="15">
        <f t="shared" ref="O4:O31" si="0">IF($A4="","",SUM(C4:N4))</f>
        <v>14762</v>
      </c>
    </row>
    <row r="5" spans="1:15" x14ac:dyDescent="0.25">
      <c r="A5" s="11" t="str">
        <f>IF(Categorie!B4="","",Categorie!B4)</f>
        <v>Anticipi da clienti</v>
      </c>
      <c r="B5" s="13" t="str">
        <f>IF(Categorie!B4="","",Categorie!A4)</f>
        <v>Entrata</v>
      </c>
      <c r="C5" s="14">
        <f>IF($A5="","",IF($B5="Entrata",SUMIFS('Prima nota'!$E$4:$E$63,'Prima nota'!$C$4:$C$63,$A5,'Prima nota'!$A$4:$A$63,"&gt;="&amp;DATE($B$2,COLUMN()-2,1),'Prima nota'!$A$4:$A$63,"&lt;"&amp;DATE($B$2,COLUMN()-1,1)),SUMIFS('Prima nota'!$F$4:$F$63,'Prima nota'!$C$4:$C$63,$A5,'Prima nota'!$A$4:$A$63,"&gt;="&amp;DATE($B$2,COLUMN()-2,1),'Prima nota'!$A$4:$A$63,"&lt;"&amp;DATE($B$2,COLUMN()-1,1))))</f>
        <v>0</v>
      </c>
      <c r="D5" s="14">
        <f>IF($A5="","",IF($B5="Entrata",SUMIFS('Prima nota'!$E$4:$E$63,'Prima nota'!$C$4:$C$63,$A5,'Prima nota'!$A$4:$A$63,"&gt;="&amp;DATE($B$2,COLUMN()-2,1),'Prima nota'!$A$4:$A$63,"&lt;"&amp;DATE($B$2,COLUMN()-1,1)),SUMIFS('Prima nota'!$F$4:$F$63,'Prima nota'!$C$4:$C$63,$A5,'Prima nota'!$A$4:$A$63,"&gt;="&amp;DATE($B$2,COLUMN()-2,1),'Prima nota'!$A$4:$A$63,"&lt;"&amp;DATE($B$2,COLUMN()-1,1))))</f>
        <v>2440</v>
      </c>
      <c r="E5" s="14">
        <f>IF($A5="","",IF($B5="Entrata",SUMIFS('Prima nota'!$E$4:$E$63,'Prima nota'!$C$4:$C$63,$A5,'Prima nota'!$A$4:$A$63,"&gt;="&amp;DATE($B$2,COLUMN()-2,1),'Prima nota'!$A$4:$A$63,"&lt;"&amp;DATE($B$2,COLUMN()-1,1)),SUMIFS('Prima nota'!$F$4:$F$63,'Prima nota'!$C$4:$C$63,$A5,'Prima nota'!$A$4:$A$63,"&gt;="&amp;DATE($B$2,COLUMN()-2,1),'Prima nota'!$A$4:$A$63,"&lt;"&amp;DATE($B$2,COLUMN()-1,1))))</f>
        <v>0</v>
      </c>
      <c r="F5" s="14">
        <f>IF($A5="","",IF($B5="Entrata",SUMIFS('Prima nota'!$E$4:$E$63,'Prima nota'!$C$4:$C$63,$A5,'Prima nota'!$A$4:$A$63,"&gt;="&amp;DATE($B$2,COLUMN()-2,1),'Prima nota'!$A$4:$A$63,"&lt;"&amp;DATE($B$2,COLUMN()-1,1)),SUMIFS('Prima nota'!$F$4:$F$63,'Prima nota'!$C$4:$C$63,$A5,'Prima nota'!$A$4:$A$63,"&gt;="&amp;DATE($B$2,COLUMN()-2,1),'Prima nota'!$A$4:$A$63,"&lt;"&amp;DATE($B$2,COLUMN()-1,1))))</f>
        <v>0</v>
      </c>
      <c r="G5" s="14">
        <f>IF($A5="","",IF($B5="Entrata",SUMIFS('Prima nota'!$E$4:$E$63,'Prima nota'!$C$4:$C$63,$A5,'Prima nota'!$A$4:$A$63,"&gt;="&amp;DATE($B$2,COLUMN()-2,1),'Prima nota'!$A$4:$A$63,"&lt;"&amp;DATE($B$2,COLUMN()-1,1)),SUMIFS('Prima nota'!$F$4:$F$63,'Prima nota'!$C$4:$C$63,$A5,'Prima nota'!$A$4:$A$63,"&gt;="&amp;DATE($B$2,COLUMN()-2,1),'Prima nota'!$A$4:$A$63,"&lt;"&amp;DATE($B$2,COLUMN()-1,1))))</f>
        <v>0</v>
      </c>
      <c r="H5" s="14">
        <f>IF($A5="","",IF($B5="Entrata",SUMIFS('Prima nota'!$E$4:$E$63,'Prima nota'!$C$4:$C$63,$A5,'Prima nota'!$A$4:$A$63,"&gt;="&amp;DATE($B$2,COLUMN()-2,1),'Prima nota'!$A$4:$A$63,"&lt;"&amp;DATE($B$2,COLUMN()-1,1)),SUMIFS('Prima nota'!$F$4:$F$63,'Prima nota'!$C$4:$C$63,$A5,'Prima nota'!$A$4:$A$63,"&gt;="&amp;DATE($B$2,COLUMN()-2,1),'Prima nota'!$A$4:$A$63,"&lt;"&amp;DATE($B$2,COLUMN()-1,1))))</f>
        <v>0</v>
      </c>
      <c r="I5" s="14">
        <f>IF($A5="","",IF($B5="Entrata",SUMIFS('Prima nota'!$E$4:$E$63,'Prima nota'!$C$4:$C$63,$A5,'Prima nota'!$A$4:$A$63,"&gt;="&amp;DATE($B$2,COLUMN()-2,1),'Prima nota'!$A$4:$A$63,"&lt;"&amp;DATE($B$2,COLUMN()-1,1)),SUMIFS('Prima nota'!$F$4:$F$63,'Prima nota'!$C$4:$C$63,$A5,'Prima nota'!$A$4:$A$63,"&gt;="&amp;DATE($B$2,COLUMN()-2,1),'Prima nota'!$A$4:$A$63,"&lt;"&amp;DATE($B$2,COLUMN()-1,1))))</f>
        <v>0</v>
      </c>
      <c r="J5" s="14">
        <f>IF($A5="","",IF($B5="Entrata",SUMIFS('Prima nota'!$E$4:$E$63,'Prima nota'!$C$4:$C$63,$A5,'Prima nota'!$A$4:$A$63,"&gt;="&amp;DATE($B$2,COLUMN()-2,1),'Prima nota'!$A$4:$A$63,"&lt;"&amp;DATE($B$2,COLUMN()-1,1)),SUMIFS('Prima nota'!$F$4:$F$63,'Prima nota'!$C$4:$C$63,$A5,'Prima nota'!$A$4:$A$63,"&gt;="&amp;DATE($B$2,COLUMN()-2,1),'Prima nota'!$A$4:$A$63,"&lt;"&amp;DATE($B$2,COLUMN()-1,1))))</f>
        <v>0</v>
      </c>
      <c r="K5" s="14">
        <f>IF($A5="","",IF($B5="Entrata",SUMIFS('Prima nota'!$E$4:$E$63,'Prima nota'!$C$4:$C$63,$A5,'Prima nota'!$A$4:$A$63,"&gt;="&amp;DATE($B$2,COLUMN()-2,1),'Prima nota'!$A$4:$A$63,"&lt;"&amp;DATE($B$2,COLUMN()-1,1)),SUMIFS('Prima nota'!$F$4:$F$63,'Prima nota'!$C$4:$C$63,$A5,'Prima nota'!$A$4:$A$63,"&gt;="&amp;DATE($B$2,COLUMN()-2,1),'Prima nota'!$A$4:$A$63,"&lt;"&amp;DATE($B$2,COLUMN()-1,1))))</f>
        <v>0</v>
      </c>
      <c r="L5" s="14">
        <f>IF($A5="","",IF($B5="Entrata",SUMIFS('Prima nota'!$E$4:$E$63,'Prima nota'!$C$4:$C$63,$A5,'Prima nota'!$A$4:$A$63,"&gt;="&amp;DATE($B$2,COLUMN()-2,1),'Prima nota'!$A$4:$A$63,"&lt;"&amp;DATE($B$2,COLUMN()-1,1)),SUMIFS('Prima nota'!$F$4:$F$63,'Prima nota'!$C$4:$C$63,$A5,'Prima nota'!$A$4:$A$63,"&gt;="&amp;DATE($B$2,COLUMN()-2,1),'Prima nota'!$A$4:$A$63,"&lt;"&amp;DATE($B$2,COLUMN()-1,1))))</f>
        <v>0</v>
      </c>
      <c r="M5" s="14">
        <f>IF($A5="","",IF($B5="Entrata",SUMIFS('Prima nota'!$E$4:$E$63,'Prima nota'!$C$4:$C$63,$A5,'Prima nota'!$A$4:$A$63,"&gt;="&amp;DATE($B$2,COLUMN()-2,1),'Prima nota'!$A$4:$A$63,"&lt;"&amp;DATE($B$2,COLUMN()-1,1)),SUMIFS('Prima nota'!$F$4:$F$63,'Prima nota'!$C$4:$C$63,$A5,'Prima nota'!$A$4:$A$63,"&gt;="&amp;DATE($B$2,COLUMN()-2,1),'Prima nota'!$A$4:$A$63,"&lt;"&amp;DATE($B$2,COLUMN()-1,1))))</f>
        <v>0</v>
      </c>
      <c r="N5" s="14">
        <f>IF($A5="","",IF($B5="Entrata",SUMIFS('Prima nota'!$E$4:$E$63,'Prima nota'!$C$4:$C$63,$A5,'Prima nota'!$A$4:$A$63,"&gt;="&amp;DATE($B$2,COLUMN()-2,1),'Prima nota'!$A$4:$A$63,"&lt;"&amp;DATE($B$2,COLUMN()-1,1)),SUMIFS('Prima nota'!$F$4:$F$63,'Prima nota'!$C$4:$C$63,$A5,'Prima nota'!$A$4:$A$63,"&gt;="&amp;DATE($B$2,COLUMN()-2,1),'Prima nota'!$A$4:$A$63,"&lt;"&amp;DATE($B$2,COLUMN()-1,1))))</f>
        <v>0</v>
      </c>
      <c r="O5" s="15">
        <f t="shared" si="0"/>
        <v>2440</v>
      </c>
    </row>
    <row r="6" spans="1:15" x14ac:dyDescent="0.25">
      <c r="A6" s="11" t="str">
        <f>IF(Categorie!B5="","",Categorie!B5)</f>
        <v>Rimborsi e note di credito</v>
      </c>
      <c r="B6" s="13" t="str">
        <f>IF(Categorie!B5="","",Categorie!A5)</f>
        <v>Entrata</v>
      </c>
      <c r="C6" s="14">
        <f>IF($A6="","",IF($B6="Entrata",SUMIFS('Prima nota'!$E$4:$E$63,'Prima nota'!$C$4:$C$63,$A6,'Prima nota'!$A$4:$A$63,"&gt;="&amp;DATE($B$2,COLUMN()-2,1),'Prima nota'!$A$4:$A$63,"&lt;"&amp;DATE($B$2,COLUMN()-1,1)),SUMIFS('Prima nota'!$F$4:$F$63,'Prima nota'!$C$4:$C$63,$A6,'Prima nota'!$A$4:$A$63,"&gt;="&amp;DATE($B$2,COLUMN()-2,1),'Prima nota'!$A$4:$A$63,"&lt;"&amp;DATE($B$2,COLUMN()-1,1))))</f>
        <v>0</v>
      </c>
      <c r="D6" s="14">
        <f>IF($A6="","",IF($B6="Entrata",SUMIFS('Prima nota'!$E$4:$E$63,'Prima nota'!$C$4:$C$63,$A6,'Prima nota'!$A$4:$A$63,"&gt;="&amp;DATE($B$2,COLUMN()-2,1),'Prima nota'!$A$4:$A$63,"&lt;"&amp;DATE($B$2,COLUMN()-1,1)),SUMIFS('Prima nota'!$F$4:$F$63,'Prima nota'!$C$4:$C$63,$A6,'Prima nota'!$A$4:$A$63,"&gt;="&amp;DATE($B$2,COLUMN()-2,1),'Prima nota'!$A$4:$A$63,"&lt;"&amp;DATE($B$2,COLUMN()-1,1))))</f>
        <v>0</v>
      </c>
      <c r="E6" s="14">
        <f>IF($A6="","",IF($B6="Entrata",SUMIFS('Prima nota'!$E$4:$E$63,'Prima nota'!$C$4:$C$63,$A6,'Prima nota'!$A$4:$A$63,"&gt;="&amp;DATE($B$2,COLUMN()-2,1),'Prima nota'!$A$4:$A$63,"&lt;"&amp;DATE($B$2,COLUMN()-1,1)),SUMIFS('Prima nota'!$F$4:$F$63,'Prima nota'!$C$4:$C$63,$A6,'Prima nota'!$A$4:$A$63,"&gt;="&amp;DATE($B$2,COLUMN()-2,1),'Prima nota'!$A$4:$A$63,"&lt;"&amp;DATE($B$2,COLUMN()-1,1))))</f>
        <v>0</v>
      </c>
      <c r="F6" s="14">
        <f>IF($A6="","",IF($B6="Entrata",SUMIFS('Prima nota'!$E$4:$E$63,'Prima nota'!$C$4:$C$63,$A6,'Prima nota'!$A$4:$A$63,"&gt;="&amp;DATE($B$2,COLUMN()-2,1),'Prima nota'!$A$4:$A$63,"&lt;"&amp;DATE($B$2,COLUMN()-1,1)),SUMIFS('Prima nota'!$F$4:$F$63,'Prima nota'!$C$4:$C$63,$A6,'Prima nota'!$A$4:$A$63,"&gt;="&amp;DATE($B$2,COLUMN()-2,1),'Prima nota'!$A$4:$A$63,"&lt;"&amp;DATE($B$2,COLUMN()-1,1))))</f>
        <v>0</v>
      </c>
      <c r="G6" s="14">
        <f>IF($A6="","",IF($B6="Entrata",SUMIFS('Prima nota'!$E$4:$E$63,'Prima nota'!$C$4:$C$63,$A6,'Prima nota'!$A$4:$A$63,"&gt;="&amp;DATE($B$2,COLUMN()-2,1),'Prima nota'!$A$4:$A$63,"&lt;"&amp;DATE($B$2,COLUMN()-1,1)),SUMIFS('Prima nota'!$F$4:$F$63,'Prima nota'!$C$4:$C$63,$A6,'Prima nota'!$A$4:$A$63,"&gt;="&amp;DATE($B$2,COLUMN()-2,1),'Prima nota'!$A$4:$A$63,"&lt;"&amp;DATE($B$2,COLUMN()-1,1))))</f>
        <v>0</v>
      </c>
      <c r="H6" s="14">
        <f>IF($A6="","",IF($B6="Entrata",SUMIFS('Prima nota'!$E$4:$E$63,'Prima nota'!$C$4:$C$63,$A6,'Prima nota'!$A$4:$A$63,"&gt;="&amp;DATE($B$2,COLUMN()-2,1),'Prima nota'!$A$4:$A$63,"&lt;"&amp;DATE($B$2,COLUMN()-1,1)),SUMIFS('Prima nota'!$F$4:$F$63,'Prima nota'!$C$4:$C$63,$A6,'Prima nota'!$A$4:$A$63,"&gt;="&amp;DATE($B$2,COLUMN()-2,1),'Prima nota'!$A$4:$A$63,"&lt;"&amp;DATE($B$2,COLUMN()-1,1))))</f>
        <v>0</v>
      </c>
      <c r="I6" s="14">
        <f>IF($A6="","",IF($B6="Entrata",SUMIFS('Prima nota'!$E$4:$E$63,'Prima nota'!$C$4:$C$63,$A6,'Prima nota'!$A$4:$A$63,"&gt;="&amp;DATE($B$2,COLUMN()-2,1),'Prima nota'!$A$4:$A$63,"&lt;"&amp;DATE($B$2,COLUMN()-1,1)),SUMIFS('Prima nota'!$F$4:$F$63,'Prima nota'!$C$4:$C$63,$A6,'Prima nota'!$A$4:$A$63,"&gt;="&amp;DATE($B$2,COLUMN()-2,1),'Prima nota'!$A$4:$A$63,"&lt;"&amp;DATE($B$2,COLUMN()-1,1))))</f>
        <v>0</v>
      </c>
      <c r="J6" s="14">
        <f>IF($A6="","",IF($B6="Entrata",SUMIFS('Prima nota'!$E$4:$E$63,'Prima nota'!$C$4:$C$63,$A6,'Prima nota'!$A$4:$A$63,"&gt;="&amp;DATE($B$2,COLUMN()-2,1),'Prima nota'!$A$4:$A$63,"&lt;"&amp;DATE($B$2,COLUMN()-1,1)),SUMIFS('Prima nota'!$F$4:$F$63,'Prima nota'!$C$4:$C$63,$A6,'Prima nota'!$A$4:$A$63,"&gt;="&amp;DATE($B$2,COLUMN()-2,1),'Prima nota'!$A$4:$A$63,"&lt;"&amp;DATE($B$2,COLUMN()-1,1))))</f>
        <v>0</v>
      </c>
      <c r="K6" s="14">
        <f>IF($A6="","",IF($B6="Entrata",SUMIFS('Prima nota'!$E$4:$E$63,'Prima nota'!$C$4:$C$63,$A6,'Prima nota'!$A$4:$A$63,"&gt;="&amp;DATE($B$2,COLUMN()-2,1),'Prima nota'!$A$4:$A$63,"&lt;"&amp;DATE($B$2,COLUMN()-1,1)),SUMIFS('Prima nota'!$F$4:$F$63,'Prima nota'!$C$4:$C$63,$A6,'Prima nota'!$A$4:$A$63,"&gt;="&amp;DATE($B$2,COLUMN()-2,1),'Prima nota'!$A$4:$A$63,"&lt;"&amp;DATE($B$2,COLUMN()-1,1))))</f>
        <v>0</v>
      </c>
      <c r="L6" s="14">
        <f>IF($A6="","",IF($B6="Entrata",SUMIFS('Prima nota'!$E$4:$E$63,'Prima nota'!$C$4:$C$63,$A6,'Prima nota'!$A$4:$A$63,"&gt;="&amp;DATE($B$2,COLUMN()-2,1),'Prima nota'!$A$4:$A$63,"&lt;"&amp;DATE($B$2,COLUMN()-1,1)),SUMIFS('Prima nota'!$F$4:$F$63,'Prima nota'!$C$4:$C$63,$A6,'Prima nota'!$A$4:$A$63,"&gt;="&amp;DATE($B$2,COLUMN()-2,1),'Prima nota'!$A$4:$A$63,"&lt;"&amp;DATE($B$2,COLUMN()-1,1))))</f>
        <v>0</v>
      </c>
      <c r="M6" s="14">
        <f>IF($A6="","",IF($B6="Entrata",SUMIFS('Prima nota'!$E$4:$E$63,'Prima nota'!$C$4:$C$63,$A6,'Prima nota'!$A$4:$A$63,"&gt;="&amp;DATE($B$2,COLUMN()-2,1),'Prima nota'!$A$4:$A$63,"&lt;"&amp;DATE($B$2,COLUMN()-1,1)),SUMIFS('Prima nota'!$F$4:$F$63,'Prima nota'!$C$4:$C$63,$A6,'Prima nota'!$A$4:$A$63,"&gt;="&amp;DATE($B$2,COLUMN()-2,1),'Prima nota'!$A$4:$A$63,"&lt;"&amp;DATE($B$2,COLUMN()-1,1))))</f>
        <v>0</v>
      </c>
      <c r="N6" s="14">
        <f>IF($A6="","",IF($B6="Entrata",SUMIFS('Prima nota'!$E$4:$E$63,'Prima nota'!$C$4:$C$63,$A6,'Prima nota'!$A$4:$A$63,"&gt;="&amp;DATE($B$2,COLUMN()-2,1),'Prima nota'!$A$4:$A$63,"&lt;"&amp;DATE($B$2,COLUMN()-1,1)),SUMIFS('Prima nota'!$F$4:$F$63,'Prima nota'!$C$4:$C$63,$A6,'Prima nota'!$A$4:$A$63,"&gt;="&amp;DATE($B$2,COLUMN()-2,1),'Prima nota'!$A$4:$A$63,"&lt;"&amp;DATE($B$2,COLUMN()-1,1))))</f>
        <v>0</v>
      </c>
      <c r="O6" s="15">
        <f t="shared" si="0"/>
        <v>0</v>
      </c>
    </row>
    <row r="7" spans="1:15" x14ac:dyDescent="0.25">
      <c r="A7" s="11" t="str">
        <f>IF(Categorie!B6="","",Categorie!B6)</f>
        <v>Contributi e crediti d'imposta</v>
      </c>
      <c r="B7" s="13" t="str">
        <f>IF(Categorie!B6="","",Categorie!A6)</f>
        <v>Entrata</v>
      </c>
      <c r="C7" s="14">
        <f>IF($A7="","",IF($B7="Entrata",SUMIFS('Prima nota'!$E$4:$E$63,'Prima nota'!$C$4:$C$63,$A7,'Prima nota'!$A$4:$A$63,"&gt;="&amp;DATE($B$2,COLUMN()-2,1),'Prima nota'!$A$4:$A$63,"&lt;"&amp;DATE($B$2,COLUMN()-1,1)),SUMIFS('Prima nota'!$F$4:$F$63,'Prima nota'!$C$4:$C$63,$A7,'Prima nota'!$A$4:$A$63,"&gt;="&amp;DATE($B$2,COLUMN()-2,1),'Prima nota'!$A$4:$A$63,"&lt;"&amp;DATE($B$2,COLUMN()-1,1))))</f>
        <v>0</v>
      </c>
      <c r="D7" s="14">
        <f>IF($A7="","",IF($B7="Entrata",SUMIFS('Prima nota'!$E$4:$E$63,'Prima nota'!$C$4:$C$63,$A7,'Prima nota'!$A$4:$A$63,"&gt;="&amp;DATE($B$2,COLUMN()-2,1),'Prima nota'!$A$4:$A$63,"&lt;"&amp;DATE($B$2,COLUMN()-1,1)),SUMIFS('Prima nota'!$F$4:$F$63,'Prima nota'!$C$4:$C$63,$A7,'Prima nota'!$A$4:$A$63,"&gt;="&amp;DATE($B$2,COLUMN()-2,1),'Prima nota'!$A$4:$A$63,"&lt;"&amp;DATE($B$2,COLUMN()-1,1))))</f>
        <v>0</v>
      </c>
      <c r="E7" s="14">
        <f>IF($A7="","",IF($B7="Entrata",SUMIFS('Prima nota'!$E$4:$E$63,'Prima nota'!$C$4:$C$63,$A7,'Prima nota'!$A$4:$A$63,"&gt;="&amp;DATE($B$2,COLUMN()-2,1),'Prima nota'!$A$4:$A$63,"&lt;"&amp;DATE($B$2,COLUMN()-1,1)),SUMIFS('Prima nota'!$F$4:$F$63,'Prima nota'!$C$4:$C$63,$A7,'Prima nota'!$A$4:$A$63,"&gt;="&amp;DATE($B$2,COLUMN()-2,1),'Prima nota'!$A$4:$A$63,"&lt;"&amp;DATE($B$2,COLUMN()-1,1))))</f>
        <v>0</v>
      </c>
      <c r="F7" s="14">
        <f>IF($A7="","",IF($B7="Entrata",SUMIFS('Prima nota'!$E$4:$E$63,'Prima nota'!$C$4:$C$63,$A7,'Prima nota'!$A$4:$A$63,"&gt;="&amp;DATE($B$2,COLUMN()-2,1),'Prima nota'!$A$4:$A$63,"&lt;"&amp;DATE($B$2,COLUMN()-1,1)),SUMIFS('Prima nota'!$F$4:$F$63,'Prima nota'!$C$4:$C$63,$A7,'Prima nota'!$A$4:$A$63,"&gt;="&amp;DATE($B$2,COLUMN()-2,1),'Prima nota'!$A$4:$A$63,"&lt;"&amp;DATE($B$2,COLUMN()-1,1))))</f>
        <v>0</v>
      </c>
      <c r="G7" s="14">
        <f>IF($A7="","",IF($B7="Entrata",SUMIFS('Prima nota'!$E$4:$E$63,'Prima nota'!$C$4:$C$63,$A7,'Prima nota'!$A$4:$A$63,"&gt;="&amp;DATE($B$2,COLUMN()-2,1),'Prima nota'!$A$4:$A$63,"&lt;"&amp;DATE($B$2,COLUMN()-1,1)),SUMIFS('Prima nota'!$F$4:$F$63,'Prima nota'!$C$4:$C$63,$A7,'Prima nota'!$A$4:$A$63,"&gt;="&amp;DATE($B$2,COLUMN()-2,1),'Prima nota'!$A$4:$A$63,"&lt;"&amp;DATE($B$2,COLUMN()-1,1))))</f>
        <v>0</v>
      </c>
      <c r="H7" s="14">
        <f>IF($A7="","",IF($B7="Entrata",SUMIFS('Prima nota'!$E$4:$E$63,'Prima nota'!$C$4:$C$63,$A7,'Prima nota'!$A$4:$A$63,"&gt;="&amp;DATE($B$2,COLUMN()-2,1),'Prima nota'!$A$4:$A$63,"&lt;"&amp;DATE($B$2,COLUMN()-1,1)),SUMIFS('Prima nota'!$F$4:$F$63,'Prima nota'!$C$4:$C$63,$A7,'Prima nota'!$A$4:$A$63,"&gt;="&amp;DATE($B$2,COLUMN()-2,1),'Prima nota'!$A$4:$A$63,"&lt;"&amp;DATE($B$2,COLUMN()-1,1))))</f>
        <v>0</v>
      </c>
      <c r="I7" s="14">
        <f>IF($A7="","",IF($B7="Entrata",SUMIFS('Prima nota'!$E$4:$E$63,'Prima nota'!$C$4:$C$63,$A7,'Prima nota'!$A$4:$A$63,"&gt;="&amp;DATE($B$2,COLUMN()-2,1),'Prima nota'!$A$4:$A$63,"&lt;"&amp;DATE($B$2,COLUMN()-1,1)),SUMIFS('Prima nota'!$F$4:$F$63,'Prima nota'!$C$4:$C$63,$A7,'Prima nota'!$A$4:$A$63,"&gt;="&amp;DATE($B$2,COLUMN()-2,1),'Prima nota'!$A$4:$A$63,"&lt;"&amp;DATE($B$2,COLUMN()-1,1))))</f>
        <v>0</v>
      </c>
      <c r="J7" s="14">
        <f>IF($A7="","",IF($B7="Entrata",SUMIFS('Prima nota'!$E$4:$E$63,'Prima nota'!$C$4:$C$63,$A7,'Prima nota'!$A$4:$A$63,"&gt;="&amp;DATE($B$2,COLUMN()-2,1),'Prima nota'!$A$4:$A$63,"&lt;"&amp;DATE($B$2,COLUMN()-1,1)),SUMIFS('Prima nota'!$F$4:$F$63,'Prima nota'!$C$4:$C$63,$A7,'Prima nota'!$A$4:$A$63,"&gt;="&amp;DATE($B$2,COLUMN()-2,1),'Prima nota'!$A$4:$A$63,"&lt;"&amp;DATE($B$2,COLUMN()-1,1))))</f>
        <v>0</v>
      </c>
      <c r="K7" s="14">
        <f>IF($A7="","",IF($B7="Entrata",SUMIFS('Prima nota'!$E$4:$E$63,'Prima nota'!$C$4:$C$63,$A7,'Prima nota'!$A$4:$A$63,"&gt;="&amp;DATE($B$2,COLUMN()-2,1),'Prima nota'!$A$4:$A$63,"&lt;"&amp;DATE($B$2,COLUMN()-1,1)),SUMIFS('Prima nota'!$F$4:$F$63,'Prima nota'!$C$4:$C$63,$A7,'Prima nota'!$A$4:$A$63,"&gt;="&amp;DATE($B$2,COLUMN()-2,1),'Prima nota'!$A$4:$A$63,"&lt;"&amp;DATE($B$2,COLUMN()-1,1))))</f>
        <v>0</v>
      </c>
      <c r="L7" s="14">
        <f>IF($A7="","",IF($B7="Entrata",SUMIFS('Prima nota'!$E$4:$E$63,'Prima nota'!$C$4:$C$63,$A7,'Prima nota'!$A$4:$A$63,"&gt;="&amp;DATE($B$2,COLUMN()-2,1),'Prima nota'!$A$4:$A$63,"&lt;"&amp;DATE($B$2,COLUMN()-1,1)),SUMIFS('Prima nota'!$F$4:$F$63,'Prima nota'!$C$4:$C$63,$A7,'Prima nota'!$A$4:$A$63,"&gt;="&amp;DATE($B$2,COLUMN()-2,1),'Prima nota'!$A$4:$A$63,"&lt;"&amp;DATE($B$2,COLUMN()-1,1))))</f>
        <v>0</v>
      </c>
      <c r="M7" s="14">
        <f>IF($A7="","",IF($B7="Entrata",SUMIFS('Prima nota'!$E$4:$E$63,'Prima nota'!$C$4:$C$63,$A7,'Prima nota'!$A$4:$A$63,"&gt;="&amp;DATE($B$2,COLUMN()-2,1),'Prima nota'!$A$4:$A$63,"&lt;"&amp;DATE($B$2,COLUMN()-1,1)),SUMIFS('Prima nota'!$F$4:$F$63,'Prima nota'!$C$4:$C$63,$A7,'Prima nota'!$A$4:$A$63,"&gt;="&amp;DATE($B$2,COLUMN()-2,1),'Prima nota'!$A$4:$A$63,"&lt;"&amp;DATE($B$2,COLUMN()-1,1))))</f>
        <v>0</v>
      </c>
      <c r="N7" s="14">
        <f>IF($A7="","",IF($B7="Entrata",SUMIFS('Prima nota'!$E$4:$E$63,'Prima nota'!$C$4:$C$63,$A7,'Prima nota'!$A$4:$A$63,"&gt;="&amp;DATE($B$2,COLUMN()-2,1),'Prima nota'!$A$4:$A$63,"&lt;"&amp;DATE($B$2,COLUMN()-1,1)),SUMIFS('Prima nota'!$F$4:$F$63,'Prima nota'!$C$4:$C$63,$A7,'Prima nota'!$A$4:$A$63,"&gt;="&amp;DATE($B$2,COLUMN()-2,1),'Prima nota'!$A$4:$A$63,"&lt;"&amp;DATE($B$2,COLUMN()-1,1))))</f>
        <v>0</v>
      </c>
      <c r="O7" s="15">
        <f t="shared" si="0"/>
        <v>0</v>
      </c>
    </row>
    <row r="8" spans="1:15" x14ac:dyDescent="0.25">
      <c r="A8" s="11" t="str">
        <f>IF(Categorie!B7="","",Categorie!B7)</f>
        <v>Interessi attivi</v>
      </c>
      <c r="B8" s="13" t="str">
        <f>IF(Categorie!B7="","",Categorie!A7)</f>
        <v>Entrata</v>
      </c>
      <c r="C8" s="14">
        <f>IF($A8="","",IF($B8="Entrata",SUMIFS('Prima nota'!$E$4:$E$63,'Prima nota'!$C$4:$C$63,$A8,'Prima nota'!$A$4:$A$63,"&gt;="&amp;DATE($B$2,COLUMN()-2,1),'Prima nota'!$A$4:$A$63,"&lt;"&amp;DATE($B$2,COLUMN()-1,1)),SUMIFS('Prima nota'!$F$4:$F$63,'Prima nota'!$C$4:$C$63,$A8,'Prima nota'!$A$4:$A$63,"&gt;="&amp;DATE($B$2,COLUMN()-2,1),'Prima nota'!$A$4:$A$63,"&lt;"&amp;DATE($B$2,COLUMN()-1,1))))</f>
        <v>0</v>
      </c>
      <c r="D8" s="14">
        <f>IF($A8="","",IF($B8="Entrata",SUMIFS('Prima nota'!$E$4:$E$63,'Prima nota'!$C$4:$C$63,$A8,'Prima nota'!$A$4:$A$63,"&gt;="&amp;DATE($B$2,COLUMN()-2,1),'Prima nota'!$A$4:$A$63,"&lt;"&amp;DATE($B$2,COLUMN()-1,1)),SUMIFS('Prima nota'!$F$4:$F$63,'Prima nota'!$C$4:$C$63,$A8,'Prima nota'!$A$4:$A$63,"&gt;="&amp;DATE($B$2,COLUMN()-2,1),'Prima nota'!$A$4:$A$63,"&lt;"&amp;DATE($B$2,COLUMN()-1,1))))</f>
        <v>0</v>
      </c>
      <c r="E8" s="14">
        <f>IF($A8="","",IF($B8="Entrata",SUMIFS('Prima nota'!$E$4:$E$63,'Prima nota'!$C$4:$C$63,$A8,'Prima nota'!$A$4:$A$63,"&gt;="&amp;DATE($B$2,COLUMN()-2,1),'Prima nota'!$A$4:$A$63,"&lt;"&amp;DATE($B$2,COLUMN()-1,1)),SUMIFS('Prima nota'!$F$4:$F$63,'Prima nota'!$C$4:$C$63,$A8,'Prima nota'!$A$4:$A$63,"&gt;="&amp;DATE($B$2,COLUMN()-2,1),'Prima nota'!$A$4:$A$63,"&lt;"&amp;DATE($B$2,COLUMN()-1,1))))</f>
        <v>0</v>
      </c>
      <c r="F8" s="14">
        <f>IF($A8="","",IF($B8="Entrata",SUMIFS('Prima nota'!$E$4:$E$63,'Prima nota'!$C$4:$C$63,$A8,'Prima nota'!$A$4:$A$63,"&gt;="&amp;DATE($B$2,COLUMN()-2,1),'Prima nota'!$A$4:$A$63,"&lt;"&amp;DATE($B$2,COLUMN()-1,1)),SUMIFS('Prima nota'!$F$4:$F$63,'Prima nota'!$C$4:$C$63,$A8,'Prima nota'!$A$4:$A$63,"&gt;="&amp;DATE($B$2,COLUMN()-2,1),'Prima nota'!$A$4:$A$63,"&lt;"&amp;DATE($B$2,COLUMN()-1,1))))</f>
        <v>0</v>
      </c>
      <c r="G8" s="14">
        <f>IF($A8="","",IF($B8="Entrata",SUMIFS('Prima nota'!$E$4:$E$63,'Prima nota'!$C$4:$C$63,$A8,'Prima nota'!$A$4:$A$63,"&gt;="&amp;DATE($B$2,COLUMN()-2,1),'Prima nota'!$A$4:$A$63,"&lt;"&amp;DATE($B$2,COLUMN()-1,1)),SUMIFS('Prima nota'!$F$4:$F$63,'Prima nota'!$C$4:$C$63,$A8,'Prima nota'!$A$4:$A$63,"&gt;="&amp;DATE($B$2,COLUMN()-2,1),'Prima nota'!$A$4:$A$63,"&lt;"&amp;DATE($B$2,COLUMN()-1,1))))</f>
        <v>0</v>
      </c>
      <c r="H8" s="14">
        <f>IF($A8="","",IF($B8="Entrata",SUMIFS('Prima nota'!$E$4:$E$63,'Prima nota'!$C$4:$C$63,$A8,'Prima nota'!$A$4:$A$63,"&gt;="&amp;DATE($B$2,COLUMN()-2,1),'Prima nota'!$A$4:$A$63,"&lt;"&amp;DATE($B$2,COLUMN()-1,1)),SUMIFS('Prima nota'!$F$4:$F$63,'Prima nota'!$C$4:$C$63,$A8,'Prima nota'!$A$4:$A$63,"&gt;="&amp;DATE($B$2,COLUMN()-2,1),'Prima nota'!$A$4:$A$63,"&lt;"&amp;DATE($B$2,COLUMN()-1,1))))</f>
        <v>0</v>
      </c>
      <c r="I8" s="14">
        <f>IF($A8="","",IF($B8="Entrata",SUMIFS('Prima nota'!$E$4:$E$63,'Prima nota'!$C$4:$C$63,$A8,'Prima nota'!$A$4:$A$63,"&gt;="&amp;DATE($B$2,COLUMN()-2,1),'Prima nota'!$A$4:$A$63,"&lt;"&amp;DATE($B$2,COLUMN()-1,1)),SUMIFS('Prima nota'!$F$4:$F$63,'Prima nota'!$C$4:$C$63,$A8,'Prima nota'!$A$4:$A$63,"&gt;="&amp;DATE($B$2,COLUMN()-2,1),'Prima nota'!$A$4:$A$63,"&lt;"&amp;DATE($B$2,COLUMN()-1,1))))</f>
        <v>0</v>
      </c>
      <c r="J8" s="14">
        <f>IF($A8="","",IF($B8="Entrata",SUMIFS('Prima nota'!$E$4:$E$63,'Prima nota'!$C$4:$C$63,$A8,'Prima nota'!$A$4:$A$63,"&gt;="&amp;DATE($B$2,COLUMN()-2,1),'Prima nota'!$A$4:$A$63,"&lt;"&amp;DATE($B$2,COLUMN()-1,1)),SUMIFS('Prima nota'!$F$4:$F$63,'Prima nota'!$C$4:$C$63,$A8,'Prima nota'!$A$4:$A$63,"&gt;="&amp;DATE($B$2,COLUMN()-2,1),'Prima nota'!$A$4:$A$63,"&lt;"&amp;DATE($B$2,COLUMN()-1,1))))</f>
        <v>0</v>
      </c>
      <c r="K8" s="14">
        <f>IF($A8="","",IF($B8="Entrata",SUMIFS('Prima nota'!$E$4:$E$63,'Prima nota'!$C$4:$C$63,$A8,'Prima nota'!$A$4:$A$63,"&gt;="&amp;DATE($B$2,COLUMN()-2,1),'Prima nota'!$A$4:$A$63,"&lt;"&amp;DATE($B$2,COLUMN()-1,1)),SUMIFS('Prima nota'!$F$4:$F$63,'Prima nota'!$C$4:$C$63,$A8,'Prima nota'!$A$4:$A$63,"&gt;="&amp;DATE($B$2,COLUMN()-2,1),'Prima nota'!$A$4:$A$63,"&lt;"&amp;DATE($B$2,COLUMN()-1,1))))</f>
        <v>0</v>
      </c>
      <c r="L8" s="14">
        <f>IF($A8="","",IF($B8="Entrata",SUMIFS('Prima nota'!$E$4:$E$63,'Prima nota'!$C$4:$C$63,$A8,'Prima nota'!$A$4:$A$63,"&gt;="&amp;DATE($B$2,COLUMN()-2,1),'Prima nota'!$A$4:$A$63,"&lt;"&amp;DATE($B$2,COLUMN()-1,1)),SUMIFS('Prima nota'!$F$4:$F$63,'Prima nota'!$C$4:$C$63,$A8,'Prima nota'!$A$4:$A$63,"&gt;="&amp;DATE($B$2,COLUMN()-2,1),'Prima nota'!$A$4:$A$63,"&lt;"&amp;DATE($B$2,COLUMN()-1,1))))</f>
        <v>0</v>
      </c>
      <c r="M8" s="14">
        <f>IF($A8="","",IF($B8="Entrata",SUMIFS('Prima nota'!$E$4:$E$63,'Prima nota'!$C$4:$C$63,$A8,'Prima nota'!$A$4:$A$63,"&gt;="&amp;DATE($B$2,COLUMN()-2,1),'Prima nota'!$A$4:$A$63,"&lt;"&amp;DATE($B$2,COLUMN()-1,1)),SUMIFS('Prima nota'!$F$4:$F$63,'Prima nota'!$C$4:$C$63,$A8,'Prima nota'!$A$4:$A$63,"&gt;="&amp;DATE($B$2,COLUMN()-2,1),'Prima nota'!$A$4:$A$63,"&lt;"&amp;DATE($B$2,COLUMN()-1,1))))</f>
        <v>0</v>
      </c>
      <c r="N8" s="14">
        <f>IF($A8="","",IF($B8="Entrata",SUMIFS('Prima nota'!$E$4:$E$63,'Prima nota'!$C$4:$C$63,$A8,'Prima nota'!$A$4:$A$63,"&gt;="&amp;DATE($B$2,COLUMN()-2,1),'Prima nota'!$A$4:$A$63,"&lt;"&amp;DATE($B$2,COLUMN()-1,1)),SUMIFS('Prima nota'!$F$4:$F$63,'Prima nota'!$C$4:$C$63,$A8,'Prima nota'!$A$4:$A$63,"&gt;="&amp;DATE($B$2,COLUMN()-2,1),'Prima nota'!$A$4:$A$63,"&lt;"&amp;DATE($B$2,COLUMN()-1,1))))</f>
        <v>0</v>
      </c>
      <c r="O8" s="15">
        <f t="shared" si="0"/>
        <v>0</v>
      </c>
    </row>
    <row r="9" spans="1:15" x14ac:dyDescent="0.25">
      <c r="A9" s="11" t="str">
        <f>IF(Categorie!B8="","",Categorie!B8)</f>
        <v>Altre entrate</v>
      </c>
      <c r="B9" s="13" t="str">
        <f>IF(Categorie!B8="","",Categorie!A8)</f>
        <v>Entrata</v>
      </c>
      <c r="C9" s="14">
        <f>IF($A9="","",IF($B9="Entrata",SUMIFS('Prima nota'!$E$4:$E$63,'Prima nota'!$C$4:$C$63,$A9,'Prima nota'!$A$4:$A$63,"&gt;="&amp;DATE($B$2,COLUMN()-2,1),'Prima nota'!$A$4:$A$63,"&lt;"&amp;DATE($B$2,COLUMN()-1,1)),SUMIFS('Prima nota'!$F$4:$F$63,'Prima nota'!$C$4:$C$63,$A9,'Prima nota'!$A$4:$A$63,"&gt;="&amp;DATE($B$2,COLUMN()-2,1),'Prima nota'!$A$4:$A$63,"&lt;"&amp;DATE($B$2,COLUMN()-1,1))))</f>
        <v>0</v>
      </c>
      <c r="D9" s="14">
        <f>IF($A9="","",IF($B9="Entrata",SUMIFS('Prima nota'!$E$4:$E$63,'Prima nota'!$C$4:$C$63,$A9,'Prima nota'!$A$4:$A$63,"&gt;="&amp;DATE($B$2,COLUMN()-2,1),'Prima nota'!$A$4:$A$63,"&lt;"&amp;DATE($B$2,COLUMN()-1,1)),SUMIFS('Prima nota'!$F$4:$F$63,'Prima nota'!$C$4:$C$63,$A9,'Prima nota'!$A$4:$A$63,"&gt;="&amp;DATE($B$2,COLUMN()-2,1),'Prima nota'!$A$4:$A$63,"&lt;"&amp;DATE($B$2,COLUMN()-1,1))))</f>
        <v>0</v>
      </c>
      <c r="E9" s="14">
        <f>IF($A9="","",IF($B9="Entrata",SUMIFS('Prima nota'!$E$4:$E$63,'Prima nota'!$C$4:$C$63,$A9,'Prima nota'!$A$4:$A$63,"&gt;="&amp;DATE($B$2,COLUMN()-2,1),'Prima nota'!$A$4:$A$63,"&lt;"&amp;DATE($B$2,COLUMN()-1,1)),SUMIFS('Prima nota'!$F$4:$F$63,'Prima nota'!$C$4:$C$63,$A9,'Prima nota'!$A$4:$A$63,"&gt;="&amp;DATE($B$2,COLUMN()-2,1),'Prima nota'!$A$4:$A$63,"&lt;"&amp;DATE($B$2,COLUMN()-1,1))))</f>
        <v>0</v>
      </c>
      <c r="F9" s="14">
        <f>IF($A9="","",IF($B9="Entrata",SUMIFS('Prima nota'!$E$4:$E$63,'Prima nota'!$C$4:$C$63,$A9,'Prima nota'!$A$4:$A$63,"&gt;="&amp;DATE($B$2,COLUMN()-2,1),'Prima nota'!$A$4:$A$63,"&lt;"&amp;DATE($B$2,COLUMN()-1,1)),SUMIFS('Prima nota'!$F$4:$F$63,'Prima nota'!$C$4:$C$63,$A9,'Prima nota'!$A$4:$A$63,"&gt;="&amp;DATE($B$2,COLUMN()-2,1),'Prima nota'!$A$4:$A$63,"&lt;"&amp;DATE($B$2,COLUMN()-1,1))))</f>
        <v>0</v>
      </c>
      <c r="G9" s="14">
        <f>IF($A9="","",IF($B9="Entrata",SUMIFS('Prima nota'!$E$4:$E$63,'Prima nota'!$C$4:$C$63,$A9,'Prima nota'!$A$4:$A$63,"&gt;="&amp;DATE($B$2,COLUMN()-2,1),'Prima nota'!$A$4:$A$63,"&lt;"&amp;DATE($B$2,COLUMN()-1,1)),SUMIFS('Prima nota'!$F$4:$F$63,'Prima nota'!$C$4:$C$63,$A9,'Prima nota'!$A$4:$A$63,"&gt;="&amp;DATE($B$2,COLUMN()-2,1),'Prima nota'!$A$4:$A$63,"&lt;"&amp;DATE($B$2,COLUMN()-1,1))))</f>
        <v>0</v>
      </c>
      <c r="H9" s="14">
        <f>IF($A9="","",IF($B9="Entrata",SUMIFS('Prima nota'!$E$4:$E$63,'Prima nota'!$C$4:$C$63,$A9,'Prima nota'!$A$4:$A$63,"&gt;="&amp;DATE($B$2,COLUMN()-2,1),'Prima nota'!$A$4:$A$63,"&lt;"&amp;DATE($B$2,COLUMN()-1,1)),SUMIFS('Prima nota'!$F$4:$F$63,'Prima nota'!$C$4:$C$63,$A9,'Prima nota'!$A$4:$A$63,"&gt;="&amp;DATE($B$2,COLUMN()-2,1),'Prima nota'!$A$4:$A$63,"&lt;"&amp;DATE($B$2,COLUMN()-1,1))))</f>
        <v>0</v>
      </c>
      <c r="I9" s="14">
        <f>IF($A9="","",IF($B9="Entrata",SUMIFS('Prima nota'!$E$4:$E$63,'Prima nota'!$C$4:$C$63,$A9,'Prima nota'!$A$4:$A$63,"&gt;="&amp;DATE($B$2,COLUMN()-2,1),'Prima nota'!$A$4:$A$63,"&lt;"&amp;DATE($B$2,COLUMN()-1,1)),SUMIFS('Prima nota'!$F$4:$F$63,'Prima nota'!$C$4:$C$63,$A9,'Prima nota'!$A$4:$A$63,"&gt;="&amp;DATE($B$2,COLUMN()-2,1),'Prima nota'!$A$4:$A$63,"&lt;"&amp;DATE($B$2,COLUMN()-1,1))))</f>
        <v>0</v>
      </c>
      <c r="J9" s="14">
        <f>IF($A9="","",IF($B9="Entrata",SUMIFS('Prima nota'!$E$4:$E$63,'Prima nota'!$C$4:$C$63,$A9,'Prima nota'!$A$4:$A$63,"&gt;="&amp;DATE($B$2,COLUMN()-2,1),'Prima nota'!$A$4:$A$63,"&lt;"&amp;DATE($B$2,COLUMN()-1,1)),SUMIFS('Prima nota'!$F$4:$F$63,'Prima nota'!$C$4:$C$63,$A9,'Prima nota'!$A$4:$A$63,"&gt;="&amp;DATE($B$2,COLUMN()-2,1),'Prima nota'!$A$4:$A$63,"&lt;"&amp;DATE($B$2,COLUMN()-1,1))))</f>
        <v>0</v>
      </c>
      <c r="K9" s="14">
        <f>IF($A9="","",IF($B9="Entrata",SUMIFS('Prima nota'!$E$4:$E$63,'Prima nota'!$C$4:$C$63,$A9,'Prima nota'!$A$4:$A$63,"&gt;="&amp;DATE($B$2,COLUMN()-2,1),'Prima nota'!$A$4:$A$63,"&lt;"&amp;DATE($B$2,COLUMN()-1,1)),SUMIFS('Prima nota'!$F$4:$F$63,'Prima nota'!$C$4:$C$63,$A9,'Prima nota'!$A$4:$A$63,"&gt;="&amp;DATE($B$2,COLUMN()-2,1),'Prima nota'!$A$4:$A$63,"&lt;"&amp;DATE($B$2,COLUMN()-1,1))))</f>
        <v>0</v>
      </c>
      <c r="L9" s="14">
        <f>IF($A9="","",IF($B9="Entrata",SUMIFS('Prima nota'!$E$4:$E$63,'Prima nota'!$C$4:$C$63,$A9,'Prima nota'!$A$4:$A$63,"&gt;="&amp;DATE($B$2,COLUMN()-2,1),'Prima nota'!$A$4:$A$63,"&lt;"&amp;DATE($B$2,COLUMN()-1,1)),SUMIFS('Prima nota'!$F$4:$F$63,'Prima nota'!$C$4:$C$63,$A9,'Prima nota'!$A$4:$A$63,"&gt;="&amp;DATE($B$2,COLUMN()-2,1),'Prima nota'!$A$4:$A$63,"&lt;"&amp;DATE($B$2,COLUMN()-1,1))))</f>
        <v>0</v>
      </c>
      <c r="M9" s="14">
        <f>IF($A9="","",IF($B9="Entrata",SUMIFS('Prima nota'!$E$4:$E$63,'Prima nota'!$C$4:$C$63,$A9,'Prima nota'!$A$4:$A$63,"&gt;="&amp;DATE($B$2,COLUMN()-2,1),'Prima nota'!$A$4:$A$63,"&lt;"&amp;DATE($B$2,COLUMN()-1,1)),SUMIFS('Prima nota'!$F$4:$F$63,'Prima nota'!$C$4:$C$63,$A9,'Prima nota'!$A$4:$A$63,"&gt;="&amp;DATE($B$2,COLUMN()-2,1),'Prima nota'!$A$4:$A$63,"&lt;"&amp;DATE($B$2,COLUMN()-1,1))))</f>
        <v>0</v>
      </c>
      <c r="N9" s="14">
        <f>IF($A9="","",IF($B9="Entrata",SUMIFS('Prima nota'!$E$4:$E$63,'Prima nota'!$C$4:$C$63,$A9,'Prima nota'!$A$4:$A$63,"&gt;="&amp;DATE($B$2,COLUMN()-2,1),'Prima nota'!$A$4:$A$63,"&lt;"&amp;DATE($B$2,COLUMN()-1,1)),SUMIFS('Prima nota'!$F$4:$F$63,'Prima nota'!$C$4:$C$63,$A9,'Prima nota'!$A$4:$A$63,"&gt;="&amp;DATE($B$2,COLUMN()-2,1),'Prima nota'!$A$4:$A$63,"&lt;"&amp;DATE($B$2,COLUMN()-1,1))))</f>
        <v>0</v>
      </c>
      <c r="O9" s="15">
        <f t="shared" si="0"/>
        <v>0</v>
      </c>
    </row>
    <row r="10" spans="1:15" x14ac:dyDescent="0.25">
      <c r="A10" s="11" t="str">
        <f>IF(Categorie!B9="","",Categorie!B9)</f>
        <v>Fornitori merci</v>
      </c>
      <c r="B10" s="13" t="str">
        <f>IF(Categorie!B9="","",Categorie!A9)</f>
        <v>Uscita</v>
      </c>
      <c r="C10" s="14">
        <f>IF($A10="","",IF($B10="Entrata",SUMIFS('Prima nota'!$E$4:$E$63,'Prima nota'!$C$4:$C$63,$A10,'Prima nota'!$A$4:$A$63,"&gt;="&amp;DATE($B$2,COLUMN()-2,1),'Prima nota'!$A$4:$A$63,"&lt;"&amp;DATE($B$2,COLUMN()-1,1)),SUMIFS('Prima nota'!$F$4:$F$63,'Prima nota'!$C$4:$C$63,$A10,'Prima nota'!$A$4:$A$63,"&gt;="&amp;DATE($B$2,COLUMN()-2,1),'Prima nota'!$A$4:$A$63,"&lt;"&amp;DATE($B$2,COLUMN()-1,1))))</f>
        <v>2196</v>
      </c>
      <c r="D10" s="14">
        <f>IF($A10="","",IF($B10="Entrata",SUMIFS('Prima nota'!$E$4:$E$63,'Prima nota'!$C$4:$C$63,$A10,'Prima nota'!$A$4:$A$63,"&gt;="&amp;DATE($B$2,COLUMN()-2,1),'Prima nota'!$A$4:$A$63,"&lt;"&amp;DATE($B$2,COLUMN()-1,1)),SUMIFS('Prima nota'!$F$4:$F$63,'Prima nota'!$C$4:$C$63,$A10,'Prima nota'!$A$4:$A$63,"&gt;="&amp;DATE($B$2,COLUMN()-2,1),'Prima nota'!$A$4:$A$63,"&lt;"&amp;DATE($B$2,COLUMN()-1,1))))</f>
        <v>0</v>
      </c>
      <c r="E10" s="14">
        <f>IF($A10="","",IF($B10="Entrata",SUMIFS('Prima nota'!$E$4:$E$63,'Prima nota'!$C$4:$C$63,$A10,'Prima nota'!$A$4:$A$63,"&gt;="&amp;DATE($B$2,COLUMN()-2,1),'Prima nota'!$A$4:$A$63,"&lt;"&amp;DATE($B$2,COLUMN()-1,1)),SUMIFS('Prima nota'!$F$4:$F$63,'Prima nota'!$C$4:$C$63,$A10,'Prima nota'!$A$4:$A$63,"&gt;="&amp;DATE($B$2,COLUMN()-2,1),'Prima nota'!$A$4:$A$63,"&lt;"&amp;DATE($B$2,COLUMN()-1,1))))</f>
        <v>0</v>
      </c>
      <c r="F10" s="14">
        <f>IF($A10="","",IF($B10="Entrata",SUMIFS('Prima nota'!$E$4:$E$63,'Prima nota'!$C$4:$C$63,$A10,'Prima nota'!$A$4:$A$63,"&gt;="&amp;DATE($B$2,COLUMN()-2,1),'Prima nota'!$A$4:$A$63,"&lt;"&amp;DATE($B$2,COLUMN()-1,1)),SUMIFS('Prima nota'!$F$4:$F$63,'Prima nota'!$C$4:$C$63,$A10,'Prima nota'!$A$4:$A$63,"&gt;="&amp;DATE($B$2,COLUMN()-2,1),'Prima nota'!$A$4:$A$63,"&lt;"&amp;DATE($B$2,COLUMN()-1,1))))</f>
        <v>0</v>
      </c>
      <c r="G10" s="14">
        <f>IF($A10="","",IF($B10="Entrata",SUMIFS('Prima nota'!$E$4:$E$63,'Prima nota'!$C$4:$C$63,$A10,'Prima nota'!$A$4:$A$63,"&gt;="&amp;DATE($B$2,COLUMN()-2,1),'Prima nota'!$A$4:$A$63,"&lt;"&amp;DATE($B$2,COLUMN()-1,1)),SUMIFS('Prima nota'!$F$4:$F$63,'Prima nota'!$C$4:$C$63,$A10,'Prima nota'!$A$4:$A$63,"&gt;="&amp;DATE($B$2,COLUMN()-2,1),'Prima nota'!$A$4:$A$63,"&lt;"&amp;DATE($B$2,COLUMN()-1,1))))</f>
        <v>0</v>
      </c>
      <c r="H10" s="14">
        <f>IF($A10="","",IF($B10="Entrata",SUMIFS('Prima nota'!$E$4:$E$63,'Prima nota'!$C$4:$C$63,$A10,'Prima nota'!$A$4:$A$63,"&gt;="&amp;DATE($B$2,COLUMN()-2,1),'Prima nota'!$A$4:$A$63,"&lt;"&amp;DATE($B$2,COLUMN()-1,1)),SUMIFS('Prima nota'!$F$4:$F$63,'Prima nota'!$C$4:$C$63,$A10,'Prima nota'!$A$4:$A$63,"&gt;="&amp;DATE($B$2,COLUMN()-2,1),'Prima nota'!$A$4:$A$63,"&lt;"&amp;DATE($B$2,COLUMN()-1,1))))</f>
        <v>0</v>
      </c>
      <c r="I10" s="14">
        <f>IF($A10="","",IF($B10="Entrata",SUMIFS('Prima nota'!$E$4:$E$63,'Prima nota'!$C$4:$C$63,$A10,'Prima nota'!$A$4:$A$63,"&gt;="&amp;DATE($B$2,COLUMN()-2,1),'Prima nota'!$A$4:$A$63,"&lt;"&amp;DATE($B$2,COLUMN()-1,1)),SUMIFS('Prima nota'!$F$4:$F$63,'Prima nota'!$C$4:$C$63,$A10,'Prima nota'!$A$4:$A$63,"&gt;="&amp;DATE($B$2,COLUMN()-2,1),'Prima nota'!$A$4:$A$63,"&lt;"&amp;DATE($B$2,COLUMN()-1,1))))</f>
        <v>0</v>
      </c>
      <c r="J10" s="14">
        <f>IF($A10="","",IF($B10="Entrata",SUMIFS('Prima nota'!$E$4:$E$63,'Prima nota'!$C$4:$C$63,$A10,'Prima nota'!$A$4:$A$63,"&gt;="&amp;DATE($B$2,COLUMN()-2,1),'Prima nota'!$A$4:$A$63,"&lt;"&amp;DATE($B$2,COLUMN()-1,1)),SUMIFS('Prima nota'!$F$4:$F$63,'Prima nota'!$C$4:$C$63,$A10,'Prima nota'!$A$4:$A$63,"&gt;="&amp;DATE($B$2,COLUMN()-2,1),'Prima nota'!$A$4:$A$63,"&lt;"&amp;DATE($B$2,COLUMN()-1,1))))</f>
        <v>0</v>
      </c>
      <c r="K10" s="14">
        <f>IF($A10="","",IF($B10="Entrata",SUMIFS('Prima nota'!$E$4:$E$63,'Prima nota'!$C$4:$C$63,$A10,'Prima nota'!$A$4:$A$63,"&gt;="&amp;DATE($B$2,COLUMN()-2,1),'Prima nota'!$A$4:$A$63,"&lt;"&amp;DATE($B$2,COLUMN()-1,1)),SUMIFS('Prima nota'!$F$4:$F$63,'Prima nota'!$C$4:$C$63,$A10,'Prima nota'!$A$4:$A$63,"&gt;="&amp;DATE($B$2,COLUMN()-2,1),'Prima nota'!$A$4:$A$63,"&lt;"&amp;DATE($B$2,COLUMN()-1,1))))</f>
        <v>0</v>
      </c>
      <c r="L10" s="14">
        <f>IF($A10="","",IF($B10="Entrata",SUMIFS('Prima nota'!$E$4:$E$63,'Prima nota'!$C$4:$C$63,$A10,'Prima nota'!$A$4:$A$63,"&gt;="&amp;DATE($B$2,COLUMN()-2,1),'Prima nota'!$A$4:$A$63,"&lt;"&amp;DATE($B$2,COLUMN()-1,1)),SUMIFS('Prima nota'!$F$4:$F$63,'Prima nota'!$C$4:$C$63,$A10,'Prima nota'!$A$4:$A$63,"&gt;="&amp;DATE($B$2,COLUMN()-2,1),'Prima nota'!$A$4:$A$63,"&lt;"&amp;DATE($B$2,COLUMN()-1,1))))</f>
        <v>0</v>
      </c>
      <c r="M10" s="14">
        <f>IF($A10="","",IF($B10="Entrata",SUMIFS('Prima nota'!$E$4:$E$63,'Prima nota'!$C$4:$C$63,$A10,'Prima nota'!$A$4:$A$63,"&gt;="&amp;DATE($B$2,COLUMN()-2,1),'Prima nota'!$A$4:$A$63,"&lt;"&amp;DATE($B$2,COLUMN()-1,1)),SUMIFS('Prima nota'!$F$4:$F$63,'Prima nota'!$C$4:$C$63,$A10,'Prima nota'!$A$4:$A$63,"&gt;="&amp;DATE($B$2,COLUMN()-2,1),'Prima nota'!$A$4:$A$63,"&lt;"&amp;DATE($B$2,COLUMN()-1,1))))</f>
        <v>0</v>
      </c>
      <c r="N10" s="14">
        <f>IF($A10="","",IF($B10="Entrata",SUMIFS('Prima nota'!$E$4:$E$63,'Prima nota'!$C$4:$C$63,$A10,'Prima nota'!$A$4:$A$63,"&gt;="&amp;DATE($B$2,COLUMN()-2,1),'Prima nota'!$A$4:$A$63,"&lt;"&amp;DATE($B$2,COLUMN()-1,1)),SUMIFS('Prima nota'!$F$4:$F$63,'Prima nota'!$C$4:$C$63,$A10,'Prima nota'!$A$4:$A$63,"&gt;="&amp;DATE($B$2,COLUMN()-2,1),'Prima nota'!$A$4:$A$63,"&lt;"&amp;DATE($B$2,COLUMN()-1,1))))</f>
        <v>0</v>
      </c>
      <c r="O10" s="15">
        <f t="shared" si="0"/>
        <v>2196</v>
      </c>
    </row>
    <row r="11" spans="1:15" x14ac:dyDescent="0.25">
      <c r="A11" s="11" t="str">
        <f>IF(Categorie!B10="","",Categorie!B10)</f>
        <v>Fornitori servizi</v>
      </c>
      <c r="B11" s="13" t="str">
        <f>IF(Categorie!B10="","",Categorie!A10)</f>
        <v>Uscita</v>
      </c>
      <c r="C11" s="14">
        <f>IF($A11="","",IF($B11="Entrata",SUMIFS('Prima nota'!$E$4:$E$63,'Prima nota'!$C$4:$C$63,$A11,'Prima nota'!$A$4:$A$63,"&gt;="&amp;DATE($B$2,COLUMN()-2,1),'Prima nota'!$A$4:$A$63,"&lt;"&amp;DATE($B$2,COLUMN()-1,1)),SUMIFS('Prima nota'!$F$4:$F$63,'Prima nota'!$C$4:$C$63,$A11,'Prima nota'!$A$4:$A$63,"&gt;="&amp;DATE($B$2,COLUMN()-2,1),'Prima nota'!$A$4:$A$63,"&lt;"&amp;DATE($B$2,COLUMN()-1,1))))</f>
        <v>0</v>
      </c>
      <c r="D11" s="14">
        <f>IF($A11="","",IF($B11="Entrata",SUMIFS('Prima nota'!$E$4:$E$63,'Prima nota'!$C$4:$C$63,$A11,'Prima nota'!$A$4:$A$63,"&gt;="&amp;DATE($B$2,COLUMN()-2,1),'Prima nota'!$A$4:$A$63,"&lt;"&amp;DATE($B$2,COLUMN()-1,1)),SUMIFS('Prima nota'!$F$4:$F$63,'Prima nota'!$C$4:$C$63,$A11,'Prima nota'!$A$4:$A$63,"&gt;="&amp;DATE($B$2,COLUMN()-2,1),'Prima nota'!$A$4:$A$63,"&lt;"&amp;DATE($B$2,COLUMN()-1,1))))</f>
        <v>0</v>
      </c>
      <c r="E11" s="14">
        <f>IF($A11="","",IF($B11="Entrata",SUMIFS('Prima nota'!$E$4:$E$63,'Prima nota'!$C$4:$C$63,$A11,'Prima nota'!$A$4:$A$63,"&gt;="&amp;DATE($B$2,COLUMN()-2,1),'Prima nota'!$A$4:$A$63,"&lt;"&amp;DATE($B$2,COLUMN()-1,1)),SUMIFS('Prima nota'!$F$4:$F$63,'Prima nota'!$C$4:$C$63,$A11,'Prima nota'!$A$4:$A$63,"&gt;="&amp;DATE($B$2,COLUMN()-2,1),'Prima nota'!$A$4:$A$63,"&lt;"&amp;DATE($B$2,COLUMN()-1,1))))</f>
        <v>0</v>
      </c>
      <c r="F11" s="14">
        <f>IF($A11="","",IF($B11="Entrata",SUMIFS('Prima nota'!$E$4:$E$63,'Prima nota'!$C$4:$C$63,$A11,'Prima nota'!$A$4:$A$63,"&gt;="&amp;DATE($B$2,COLUMN()-2,1),'Prima nota'!$A$4:$A$63,"&lt;"&amp;DATE($B$2,COLUMN()-1,1)),SUMIFS('Prima nota'!$F$4:$F$63,'Prima nota'!$C$4:$C$63,$A11,'Prima nota'!$A$4:$A$63,"&gt;="&amp;DATE($B$2,COLUMN()-2,1),'Prima nota'!$A$4:$A$63,"&lt;"&amp;DATE($B$2,COLUMN()-1,1))))</f>
        <v>0</v>
      </c>
      <c r="G11" s="14">
        <f>IF($A11="","",IF($B11="Entrata",SUMIFS('Prima nota'!$E$4:$E$63,'Prima nota'!$C$4:$C$63,$A11,'Prima nota'!$A$4:$A$63,"&gt;="&amp;DATE($B$2,COLUMN()-2,1),'Prima nota'!$A$4:$A$63,"&lt;"&amp;DATE($B$2,COLUMN()-1,1)),SUMIFS('Prima nota'!$F$4:$F$63,'Prima nota'!$C$4:$C$63,$A11,'Prima nota'!$A$4:$A$63,"&gt;="&amp;DATE($B$2,COLUMN()-2,1),'Prima nota'!$A$4:$A$63,"&lt;"&amp;DATE($B$2,COLUMN()-1,1))))</f>
        <v>0</v>
      </c>
      <c r="H11" s="14">
        <f>IF($A11="","",IF($B11="Entrata",SUMIFS('Prima nota'!$E$4:$E$63,'Prima nota'!$C$4:$C$63,$A11,'Prima nota'!$A$4:$A$63,"&gt;="&amp;DATE($B$2,COLUMN()-2,1),'Prima nota'!$A$4:$A$63,"&lt;"&amp;DATE($B$2,COLUMN()-1,1)),SUMIFS('Prima nota'!$F$4:$F$63,'Prima nota'!$C$4:$C$63,$A11,'Prima nota'!$A$4:$A$63,"&gt;="&amp;DATE($B$2,COLUMN()-2,1),'Prima nota'!$A$4:$A$63,"&lt;"&amp;DATE($B$2,COLUMN()-1,1))))</f>
        <v>0</v>
      </c>
      <c r="I11" s="14">
        <f>IF($A11="","",IF($B11="Entrata",SUMIFS('Prima nota'!$E$4:$E$63,'Prima nota'!$C$4:$C$63,$A11,'Prima nota'!$A$4:$A$63,"&gt;="&amp;DATE($B$2,COLUMN()-2,1),'Prima nota'!$A$4:$A$63,"&lt;"&amp;DATE($B$2,COLUMN()-1,1)),SUMIFS('Prima nota'!$F$4:$F$63,'Prima nota'!$C$4:$C$63,$A11,'Prima nota'!$A$4:$A$63,"&gt;="&amp;DATE($B$2,COLUMN()-2,1),'Prima nota'!$A$4:$A$63,"&lt;"&amp;DATE($B$2,COLUMN()-1,1))))</f>
        <v>0</v>
      </c>
      <c r="J11" s="14">
        <f>IF($A11="","",IF($B11="Entrata",SUMIFS('Prima nota'!$E$4:$E$63,'Prima nota'!$C$4:$C$63,$A11,'Prima nota'!$A$4:$A$63,"&gt;="&amp;DATE($B$2,COLUMN()-2,1),'Prima nota'!$A$4:$A$63,"&lt;"&amp;DATE($B$2,COLUMN()-1,1)),SUMIFS('Prima nota'!$F$4:$F$63,'Prima nota'!$C$4:$C$63,$A11,'Prima nota'!$A$4:$A$63,"&gt;="&amp;DATE($B$2,COLUMN()-2,1),'Prima nota'!$A$4:$A$63,"&lt;"&amp;DATE($B$2,COLUMN()-1,1))))</f>
        <v>0</v>
      </c>
      <c r="K11" s="14">
        <f>IF($A11="","",IF($B11="Entrata",SUMIFS('Prima nota'!$E$4:$E$63,'Prima nota'!$C$4:$C$63,$A11,'Prima nota'!$A$4:$A$63,"&gt;="&amp;DATE($B$2,COLUMN()-2,1),'Prima nota'!$A$4:$A$63,"&lt;"&amp;DATE($B$2,COLUMN()-1,1)),SUMIFS('Prima nota'!$F$4:$F$63,'Prima nota'!$C$4:$C$63,$A11,'Prima nota'!$A$4:$A$63,"&gt;="&amp;DATE($B$2,COLUMN()-2,1),'Prima nota'!$A$4:$A$63,"&lt;"&amp;DATE($B$2,COLUMN()-1,1))))</f>
        <v>0</v>
      </c>
      <c r="L11" s="14">
        <f>IF($A11="","",IF($B11="Entrata",SUMIFS('Prima nota'!$E$4:$E$63,'Prima nota'!$C$4:$C$63,$A11,'Prima nota'!$A$4:$A$63,"&gt;="&amp;DATE($B$2,COLUMN()-2,1),'Prima nota'!$A$4:$A$63,"&lt;"&amp;DATE($B$2,COLUMN()-1,1)),SUMIFS('Prima nota'!$F$4:$F$63,'Prima nota'!$C$4:$C$63,$A11,'Prima nota'!$A$4:$A$63,"&gt;="&amp;DATE($B$2,COLUMN()-2,1),'Prima nota'!$A$4:$A$63,"&lt;"&amp;DATE($B$2,COLUMN()-1,1))))</f>
        <v>0</v>
      </c>
      <c r="M11" s="14">
        <f>IF($A11="","",IF($B11="Entrata",SUMIFS('Prima nota'!$E$4:$E$63,'Prima nota'!$C$4:$C$63,$A11,'Prima nota'!$A$4:$A$63,"&gt;="&amp;DATE($B$2,COLUMN()-2,1),'Prima nota'!$A$4:$A$63,"&lt;"&amp;DATE($B$2,COLUMN()-1,1)),SUMIFS('Prima nota'!$F$4:$F$63,'Prima nota'!$C$4:$C$63,$A11,'Prima nota'!$A$4:$A$63,"&gt;="&amp;DATE($B$2,COLUMN()-2,1),'Prima nota'!$A$4:$A$63,"&lt;"&amp;DATE($B$2,COLUMN()-1,1))))</f>
        <v>0</v>
      </c>
      <c r="N11" s="14">
        <f>IF($A11="","",IF($B11="Entrata",SUMIFS('Prima nota'!$E$4:$E$63,'Prima nota'!$C$4:$C$63,$A11,'Prima nota'!$A$4:$A$63,"&gt;="&amp;DATE($B$2,COLUMN()-2,1),'Prima nota'!$A$4:$A$63,"&lt;"&amp;DATE($B$2,COLUMN()-1,1)),SUMIFS('Prima nota'!$F$4:$F$63,'Prima nota'!$C$4:$C$63,$A11,'Prima nota'!$A$4:$A$63,"&gt;="&amp;DATE($B$2,COLUMN()-2,1),'Prima nota'!$A$4:$A$63,"&lt;"&amp;DATE($B$2,COLUMN()-1,1))))</f>
        <v>0</v>
      </c>
      <c r="O11" s="15">
        <f t="shared" si="0"/>
        <v>0</v>
      </c>
    </row>
    <row r="12" spans="1:15" x14ac:dyDescent="0.25">
      <c r="A12" s="11" t="str">
        <f>IF(Categorie!B11="","",Categorie!B11)</f>
        <v>Stipendi e salari</v>
      </c>
      <c r="B12" s="13" t="str">
        <f>IF(Categorie!B11="","",Categorie!A11)</f>
        <v>Uscita</v>
      </c>
      <c r="C12" s="14">
        <f>IF($A12="","",IF($B12="Entrata",SUMIFS('Prima nota'!$E$4:$E$63,'Prima nota'!$C$4:$C$63,$A12,'Prima nota'!$A$4:$A$63,"&gt;="&amp;DATE($B$2,COLUMN()-2,1),'Prima nota'!$A$4:$A$63,"&lt;"&amp;DATE($B$2,COLUMN()-1,1)),SUMIFS('Prima nota'!$F$4:$F$63,'Prima nota'!$C$4:$C$63,$A12,'Prima nota'!$A$4:$A$63,"&gt;="&amp;DATE($B$2,COLUMN()-2,1),'Prima nota'!$A$4:$A$63,"&lt;"&amp;DATE($B$2,COLUMN()-1,1))))</f>
        <v>9850</v>
      </c>
      <c r="D12" s="14">
        <f>IF($A12="","",IF($B12="Entrata",SUMIFS('Prima nota'!$E$4:$E$63,'Prima nota'!$C$4:$C$63,$A12,'Prima nota'!$A$4:$A$63,"&gt;="&amp;DATE($B$2,COLUMN()-2,1),'Prima nota'!$A$4:$A$63,"&lt;"&amp;DATE($B$2,COLUMN()-1,1)),SUMIFS('Prima nota'!$F$4:$F$63,'Prima nota'!$C$4:$C$63,$A12,'Prima nota'!$A$4:$A$63,"&gt;="&amp;DATE($B$2,COLUMN()-2,1),'Prima nota'!$A$4:$A$63,"&lt;"&amp;DATE($B$2,COLUMN()-1,1))))</f>
        <v>9850</v>
      </c>
      <c r="E12" s="14">
        <f>IF($A12="","",IF($B12="Entrata",SUMIFS('Prima nota'!$E$4:$E$63,'Prima nota'!$C$4:$C$63,$A12,'Prima nota'!$A$4:$A$63,"&gt;="&amp;DATE($B$2,COLUMN()-2,1),'Prima nota'!$A$4:$A$63,"&lt;"&amp;DATE($B$2,COLUMN()-1,1)),SUMIFS('Prima nota'!$F$4:$F$63,'Prima nota'!$C$4:$C$63,$A12,'Prima nota'!$A$4:$A$63,"&gt;="&amp;DATE($B$2,COLUMN()-2,1),'Prima nota'!$A$4:$A$63,"&lt;"&amp;DATE($B$2,COLUMN()-1,1))))</f>
        <v>0</v>
      </c>
      <c r="F12" s="14">
        <f>IF($A12="","",IF($B12="Entrata",SUMIFS('Prima nota'!$E$4:$E$63,'Prima nota'!$C$4:$C$63,$A12,'Prima nota'!$A$4:$A$63,"&gt;="&amp;DATE($B$2,COLUMN()-2,1),'Prima nota'!$A$4:$A$63,"&lt;"&amp;DATE($B$2,COLUMN()-1,1)),SUMIFS('Prima nota'!$F$4:$F$63,'Prima nota'!$C$4:$C$63,$A12,'Prima nota'!$A$4:$A$63,"&gt;="&amp;DATE($B$2,COLUMN()-2,1),'Prima nota'!$A$4:$A$63,"&lt;"&amp;DATE($B$2,COLUMN()-1,1))))</f>
        <v>0</v>
      </c>
      <c r="G12" s="14">
        <f>IF($A12="","",IF($B12="Entrata",SUMIFS('Prima nota'!$E$4:$E$63,'Prima nota'!$C$4:$C$63,$A12,'Prima nota'!$A$4:$A$63,"&gt;="&amp;DATE($B$2,COLUMN()-2,1),'Prima nota'!$A$4:$A$63,"&lt;"&amp;DATE($B$2,COLUMN()-1,1)),SUMIFS('Prima nota'!$F$4:$F$63,'Prima nota'!$C$4:$C$63,$A12,'Prima nota'!$A$4:$A$63,"&gt;="&amp;DATE($B$2,COLUMN()-2,1),'Prima nota'!$A$4:$A$63,"&lt;"&amp;DATE($B$2,COLUMN()-1,1))))</f>
        <v>0</v>
      </c>
      <c r="H12" s="14">
        <f>IF($A12="","",IF($B12="Entrata",SUMIFS('Prima nota'!$E$4:$E$63,'Prima nota'!$C$4:$C$63,$A12,'Prima nota'!$A$4:$A$63,"&gt;="&amp;DATE($B$2,COLUMN()-2,1),'Prima nota'!$A$4:$A$63,"&lt;"&amp;DATE($B$2,COLUMN()-1,1)),SUMIFS('Prima nota'!$F$4:$F$63,'Prima nota'!$C$4:$C$63,$A12,'Prima nota'!$A$4:$A$63,"&gt;="&amp;DATE($B$2,COLUMN()-2,1),'Prima nota'!$A$4:$A$63,"&lt;"&amp;DATE($B$2,COLUMN()-1,1))))</f>
        <v>0</v>
      </c>
      <c r="I12" s="14">
        <f>IF($A12="","",IF($B12="Entrata",SUMIFS('Prima nota'!$E$4:$E$63,'Prima nota'!$C$4:$C$63,$A12,'Prima nota'!$A$4:$A$63,"&gt;="&amp;DATE($B$2,COLUMN()-2,1),'Prima nota'!$A$4:$A$63,"&lt;"&amp;DATE($B$2,COLUMN()-1,1)),SUMIFS('Prima nota'!$F$4:$F$63,'Prima nota'!$C$4:$C$63,$A12,'Prima nota'!$A$4:$A$63,"&gt;="&amp;DATE($B$2,COLUMN()-2,1),'Prima nota'!$A$4:$A$63,"&lt;"&amp;DATE($B$2,COLUMN()-1,1))))</f>
        <v>0</v>
      </c>
      <c r="J12" s="14">
        <f>IF($A12="","",IF($B12="Entrata",SUMIFS('Prima nota'!$E$4:$E$63,'Prima nota'!$C$4:$C$63,$A12,'Prima nota'!$A$4:$A$63,"&gt;="&amp;DATE($B$2,COLUMN()-2,1),'Prima nota'!$A$4:$A$63,"&lt;"&amp;DATE($B$2,COLUMN()-1,1)),SUMIFS('Prima nota'!$F$4:$F$63,'Prima nota'!$C$4:$C$63,$A12,'Prima nota'!$A$4:$A$63,"&gt;="&amp;DATE($B$2,COLUMN()-2,1),'Prima nota'!$A$4:$A$63,"&lt;"&amp;DATE($B$2,COLUMN()-1,1))))</f>
        <v>0</v>
      </c>
      <c r="K12" s="14">
        <f>IF($A12="","",IF($B12="Entrata",SUMIFS('Prima nota'!$E$4:$E$63,'Prima nota'!$C$4:$C$63,$A12,'Prima nota'!$A$4:$A$63,"&gt;="&amp;DATE($B$2,COLUMN()-2,1),'Prima nota'!$A$4:$A$63,"&lt;"&amp;DATE($B$2,COLUMN()-1,1)),SUMIFS('Prima nota'!$F$4:$F$63,'Prima nota'!$C$4:$C$63,$A12,'Prima nota'!$A$4:$A$63,"&gt;="&amp;DATE($B$2,COLUMN()-2,1),'Prima nota'!$A$4:$A$63,"&lt;"&amp;DATE($B$2,COLUMN()-1,1))))</f>
        <v>0</v>
      </c>
      <c r="L12" s="14">
        <f>IF($A12="","",IF($B12="Entrata",SUMIFS('Prima nota'!$E$4:$E$63,'Prima nota'!$C$4:$C$63,$A12,'Prima nota'!$A$4:$A$63,"&gt;="&amp;DATE($B$2,COLUMN()-2,1),'Prima nota'!$A$4:$A$63,"&lt;"&amp;DATE($B$2,COLUMN()-1,1)),SUMIFS('Prima nota'!$F$4:$F$63,'Prima nota'!$C$4:$C$63,$A12,'Prima nota'!$A$4:$A$63,"&gt;="&amp;DATE($B$2,COLUMN()-2,1),'Prima nota'!$A$4:$A$63,"&lt;"&amp;DATE($B$2,COLUMN()-1,1))))</f>
        <v>0</v>
      </c>
      <c r="M12" s="14">
        <f>IF($A12="","",IF($B12="Entrata",SUMIFS('Prima nota'!$E$4:$E$63,'Prima nota'!$C$4:$C$63,$A12,'Prima nota'!$A$4:$A$63,"&gt;="&amp;DATE($B$2,COLUMN()-2,1),'Prima nota'!$A$4:$A$63,"&lt;"&amp;DATE($B$2,COLUMN()-1,1)),SUMIFS('Prima nota'!$F$4:$F$63,'Prima nota'!$C$4:$C$63,$A12,'Prima nota'!$A$4:$A$63,"&gt;="&amp;DATE($B$2,COLUMN()-2,1),'Prima nota'!$A$4:$A$63,"&lt;"&amp;DATE($B$2,COLUMN()-1,1))))</f>
        <v>0</v>
      </c>
      <c r="N12" s="14">
        <f>IF($A12="","",IF($B12="Entrata",SUMIFS('Prima nota'!$E$4:$E$63,'Prima nota'!$C$4:$C$63,$A12,'Prima nota'!$A$4:$A$63,"&gt;="&amp;DATE($B$2,COLUMN()-2,1),'Prima nota'!$A$4:$A$63,"&lt;"&amp;DATE($B$2,COLUMN()-1,1)),SUMIFS('Prima nota'!$F$4:$F$63,'Prima nota'!$C$4:$C$63,$A12,'Prima nota'!$A$4:$A$63,"&gt;="&amp;DATE($B$2,COLUMN()-2,1),'Prima nota'!$A$4:$A$63,"&lt;"&amp;DATE($B$2,COLUMN()-1,1))))</f>
        <v>0</v>
      </c>
      <c r="O12" s="15">
        <f t="shared" si="0"/>
        <v>19700</v>
      </c>
    </row>
    <row r="13" spans="1:15" x14ac:dyDescent="0.25">
      <c r="A13" s="11" t="str">
        <f>IF(Categorie!B12="","",Categorie!B12)</f>
        <v>F24 imposte e tasse</v>
      </c>
      <c r="B13" s="13" t="str">
        <f>IF(Categorie!B12="","",Categorie!A12)</f>
        <v>Uscita</v>
      </c>
      <c r="C13" s="14">
        <f>IF($A13="","",IF($B13="Entrata",SUMIFS('Prima nota'!$E$4:$E$63,'Prima nota'!$C$4:$C$63,$A13,'Prima nota'!$A$4:$A$63,"&gt;="&amp;DATE($B$2,COLUMN()-2,1),'Prima nota'!$A$4:$A$63,"&lt;"&amp;DATE($B$2,COLUMN()-1,1)),SUMIFS('Prima nota'!$F$4:$F$63,'Prima nota'!$C$4:$C$63,$A13,'Prima nota'!$A$4:$A$63,"&gt;="&amp;DATE($B$2,COLUMN()-2,1),'Prima nota'!$A$4:$A$63,"&lt;"&amp;DATE($B$2,COLUMN()-1,1))))</f>
        <v>3120</v>
      </c>
      <c r="D13" s="14">
        <f>IF($A13="","",IF($B13="Entrata",SUMIFS('Prima nota'!$E$4:$E$63,'Prima nota'!$C$4:$C$63,$A13,'Prima nota'!$A$4:$A$63,"&gt;="&amp;DATE($B$2,COLUMN()-2,1),'Prima nota'!$A$4:$A$63,"&lt;"&amp;DATE($B$2,COLUMN()-1,1)),SUMIFS('Prima nota'!$F$4:$F$63,'Prima nota'!$C$4:$C$63,$A13,'Prima nota'!$A$4:$A$63,"&gt;="&amp;DATE($B$2,COLUMN()-2,1),'Prima nota'!$A$4:$A$63,"&lt;"&amp;DATE($B$2,COLUMN()-1,1))))</f>
        <v>0</v>
      </c>
      <c r="E13" s="14">
        <f>IF($A13="","",IF($B13="Entrata",SUMIFS('Prima nota'!$E$4:$E$63,'Prima nota'!$C$4:$C$63,$A13,'Prima nota'!$A$4:$A$63,"&gt;="&amp;DATE($B$2,COLUMN()-2,1),'Prima nota'!$A$4:$A$63,"&lt;"&amp;DATE($B$2,COLUMN()-1,1)),SUMIFS('Prima nota'!$F$4:$F$63,'Prima nota'!$C$4:$C$63,$A13,'Prima nota'!$A$4:$A$63,"&gt;="&amp;DATE($B$2,COLUMN()-2,1),'Prima nota'!$A$4:$A$63,"&lt;"&amp;DATE($B$2,COLUMN()-1,1))))</f>
        <v>0</v>
      </c>
      <c r="F13" s="14">
        <f>IF($A13="","",IF($B13="Entrata",SUMIFS('Prima nota'!$E$4:$E$63,'Prima nota'!$C$4:$C$63,$A13,'Prima nota'!$A$4:$A$63,"&gt;="&amp;DATE($B$2,COLUMN()-2,1),'Prima nota'!$A$4:$A$63,"&lt;"&amp;DATE($B$2,COLUMN()-1,1)),SUMIFS('Prima nota'!$F$4:$F$63,'Prima nota'!$C$4:$C$63,$A13,'Prima nota'!$A$4:$A$63,"&gt;="&amp;DATE($B$2,COLUMN()-2,1),'Prima nota'!$A$4:$A$63,"&lt;"&amp;DATE($B$2,COLUMN()-1,1))))</f>
        <v>0</v>
      </c>
      <c r="G13" s="14">
        <f>IF($A13="","",IF($B13="Entrata",SUMIFS('Prima nota'!$E$4:$E$63,'Prima nota'!$C$4:$C$63,$A13,'Prima nota'!$A$4:$A$63,"&gt;="&amp;DATE($B$2,COLUMN()-2,1),'Prima nota'!$A$4:$A$63,"&lt;"&amp;DATE($B$2,COLUMN()-1,1)),SUMIFS('Prima nota'!$F$4:$F$63,'Prima nota'!$C$4:$C$63,$A13,'Prima nota'!$A$4:$A$63,"&gt;="&amp;DATE($B$2,COLUMN()-2,1),'Prima nota'!$A$4:$A$63,"&lt;"&amp;DATE($B$2,COLUMN()-1,1))))</f>
        <v>0</v>
      </c>
      <c r="H13" s="14">
        <f>IF($A13="","",IF($B13="Entrata",SUMIFS('Prima nota'!$E$4:$E$63,'Prima nota'!$C$4:$C$63,$A13,'Prima nota'!$A$4:$A$63,"&gt;="&amp;DATE($B$2,COLUMN()-2,1),'Prima nota'!$A$4:$A$63,"&lt;"&amp;DATE($B$2,COLUMN()-1,1)),SUMIFS('Prima nota'!$F$4:$F$63,'Prima nota'!$C$4:$C$63,$A13,'Prima nota'!$A$4:$A$63,"&gt;="&amp;DATE($B$2,COLUMN()-2,1),'Prima nota'!$A$4:$A$63,"&lt;"&amp;DATE($B$2,COLUMN()-1,1))))</f>
        <v>0</v>
      </c>
      <c r="I13" s="14">
        <f>IF($A13="","",IF($B13="Entrata",SUMIFS('Prima nota'!$E$4:$E$63,'Prima nota'!$C$4:$C$63,$A13,'Prima nota'!$A$4:$A$63,"&gt;="&amp;DATE($B$2,COLUMN()-2,1),'Prima nota'!$A$4:$A$63,"&lt;"&amp;DATE($B$2,COLUMN()-1,1)),SUMIFS('Prima nota'!$F$4:$F$63,'Prima nota'!$C$4:$C$63,$A13,'Prima nota'!$A$4:$A$63,"&gt;="&amp;DATE($B$2,COLUMN()-2,1),'Prima nota'!$A$4:$A$63,"&lt;"&amp;DATE($B$2,COLUMN()-1,1))))</f>
        <v>0</v>
      </c>
      <c r="J13" s="14">
        <f>IF($A13="","",IF($B13="Entrata",SUMIFS('Prima nota'!$E$4:$E$63,'Prima nota'!$C$4:$C$63,$A13,'Prima nota'!$A$4:$A$63,"&gt;="&amp;DATE($B$2,COLUMN()-2,1),'Prima nota'!$A$4:$A$63,"&lt;"&amp;DATE($B$2,COLUMN()-1,1)),SUMIFS('Prima nota'!$F$4:$F$63,'Prima nota'!$C$4:$C$63,$A13,'Prima nota'!$A$4:$A$63,"&gt;="&amp;DATE($B$2,COLUMN()-2,1),'Prima nota'!$A$4:$A$63,"&lt;"&amp;DATE($B$2,COLUMN()-1,1))))</f>
        <v>0</v>
      </c>
      <c r="K13" s="14">
        <f>IF($A13="","",IF($B13="Entrata",SUMIFS('Prima nota'!$E$4:$E$63,'Prima nota'!$C$4:$C$63,$A13,'Prima nota'!$A$4:$A$63,"&gt;="&amp;DATE($B$2,COLUMN()-2,1),'Prima nota'!$A$4:$A$63,"&lt;"&amp;DATE($B$2,COLUMN()-1,1)),SUMIFS('Prima nota'!$F$4:$F$63,'Prima nota'!$C$4:$C$63,$A13,'Prima nota'!$A$4:$A$63,"&gt;="&amp;DATE($B$2,COLUMN()-2,1),'Prima nota'!$A$4:$A$63,"&lt;"&amp;DATE($B$2,COLUMN()-1,1))))</f>
        <v>0</v>
      </c>
      <c r="L13" s="14">
        <f>IF($A13="","",IF($B13="Entrata",SUMIFS('Prima nota'!$E$4:$E$63,'Prima nota'!$C$4:$C$63,$A13,'Prima nota'!$A$4:$A$63,"&gt;="&amp;DATE($B$2,COLUMN()-2,1),'Prima nota'!$A$4:$A$63,"&lt;"&amp;DATE($B$2,COLUMN()-1,1)),SUMIFS('Prima nota'!$F$4:$F$63,'Prima nota'!$C$4:$C$63,$A13,'Prima nota'!$A$4:$A$63,"&gt;="&amp;DATE($B$2,COLUMN()-2,1),'Prima nota'!$A$4:$A$63,"&lt;"&amp;DATE($B$2,COLUMN()-1,1))))</f>
        <v>0</v>
      </c>
      <c r="M13" s="14">
        <f>IF($A13="","",IF($B13="Entrata",SUMIFS('Prima nota'!$E$4:$E$63,'Prima nota'!$C$4:$C$63,$A13,'Prima nota'!$A$4:$A$63,"&gt;="&amp;DATE($B$2,COLUMN()-2,1),'Prima nota'!$A$4:$A$63,"&lt;"&amp;DATE($B$2,COLUMN()-1,1)),SUMIFS('Prima nota'!$F$4:$F$63,'Prima nota'!$C$4:$C$63,$A13,'Prima nota'!$A$4:$A$63,"&gt;="&amp;DATE($B$2,COLUMN()-2,1),'Prima nota'!$A$4:$A$63,"&lt;"&amp;DATE($B$2,COLUMN()-1,1))))</f>
        <v>0</v>
      </c>
      <c r="N13" s="14">
        <f>IF($A13="","",IF($B13="Entrata",SUMIFS('Prima nota'!$E$4:$E$63,'Prima nota'!$C$4:$C$63,$A13,'Prima nota'!$A$4:$A$63,"&gt;="&amp;DATE($B$2,COLUMN()-2,1),'Prima nota'!$A$4:$A$63,"&lt;"&amp;DATE($B$2,COLUMN()-1,1)),SUMIFS('Prima nota'!$F$4:$F$63,'Prima nota'!$C$4:$C$63,$A13,'Prima nota'!$A$4:$A$63,"&gt;="&amp;DATE($B$2,COLUMN()-2,1),'Prima nota'!$A$4:$A$63,"&lt;"&amp;DATE($B$2,COLUMN()-1,1))))</f>
        <v>0</v>
      </c>
      <c r="O13" s="15">
        <f t="shared" si="0"/>
        <v>3120</v>
      </c>
    </row>
    <row r="14" spans="1:15" x14ac:dyDescent="0.25">
      <c r="A14" s="11" t="str">
        <f>IF(Categorie!B13="","",Categorie!B13)</f>
        <v>Affitto e utenze</v>
      </c>
      <c r="B14" s="13" t="str">
        <f>IF(Categorie!B13="","",Categorie!A13)</f>
        <v>Uscita</v>
      </c>
      <c r="C14" s="14">
        <f>IF($A14="","",IF($B14="Entrata",SUMIFS('Prima nota'!$E$4:$E$63,'Prima nota'!$C$4:$C$63,$A14,'Prima nota'!$A$4:$A$63,"&gt;="&amp;DATE($B$2,COLUMN()-2,1),'Prima nota'!$A$4:$A$63,"&lt;"&amp;DATE($B$2,COLUMN()-1,1)),SUMIFS('Prima nota'!$F$4:$F$63,'Prima nota'!$C$4:$C$63,$A14,'Prima nota'!$A$4:$A$63,"&gt;="&amp;DATE($B$2,COLUMN()-2,1),'Prima nota'!$A$4:$A$63,"&lt;"&amp;DATE($B$2,COLUMN()-1,1))))</f>
        <v>0</v>
      </c>
      <c r="D14" s="14">
        <f>IF($A14="","",IF($B14="Entrata",SUMIFS('Prima nota'!$E$4:$E$63,'Prima nota'!$C$4:$C$63,$A14,'Prima nota'!$A$4:$A$63,"&gt;="&amp;DATE($B$2,COLUMN()-2,1),'Prima nota'!$A$4:$A$63,"&lt;"&amp;DATE($B$2,COLUMN()-1,1)),SUMIFS('Prima nota'!$F$4:$F$63,'Prima nota'!$C$4:$C$63,$A14,'Prima nota'!$A$4:$A$63,"&gt;="&amp;DATE($B$2,COLUMN()-2,1),'Prima nota'!$A$4:$A$63,"&lt;"&amp;DATE($B$2,COLUMN()-1,1))))</f>
        <v>1500</v>
      </c>
      <c r="E14" s="14">
        <f>IF($A14="","",IF($B14="Entrata",SUMIFS('Prima nota'!$E$4:$E$63,'Prima nota'!$C$4:$C$63,$A14,'Prima nota'!$A$4:$A$63,"&gt;="&amp;DATE($B$2,COLUMN()-2,1),'Prima nota'!$A$4:$A$63,"&lt;"&amp;DATE($B$2,COLUMN()-1,1)),SUMIFS('Prima nota'!$F$4:$F$63,'Prima nota'!$C$4:$C$63,$A14,'Prima nota'!$A$4:$A$63,"&gt;="&amp;DATE($B$2,COLUMN()-2,1),'Prima nota'!$A$4:$A$63,"&lt;"&amp;DATE($B$2,COLUMN()-1,1))))</f>
        <v>0</v>
      </c>
      <c r="F14" s="14">
        <f>IF($A14="","",IF($B14="Entrata",SUMIFS('Prima nota'!$E$4:$E$63,'Prima nota'!$C$4:$C$63,$A14,'Prima nota'!$A$4:$A$63,"&gt;="&amp;DATE($B$2,COLUMN()-2,1),'Prima nota'!$A$4:$A$63,"&lt;"&amp;DATE($B$2,COLUMN()-1,1)),SUMIFS('Prima nota'!$F$4:$F$63,'Prima nota'!$C$4:$C$63,$A14,'Prima nota'!$A$4:$A$63,"&gt;="&amp;DATE($B$2,COLUMN()-2,1),'Prima nota'!$A$4:$A$63,"&lt;"&amp;DATE($B$2,COLUMN()-1,1))))</f>
        <v>0</v>
      </c>
      <c r="G14" s="14">
        <f>IF($A14="","",IF($B14="Entrata",SUMIFS('Prima nota'!$E$4:$E$63,'Prima nota'!$C$4:$C$63,$A14,'Prima nota'!$A$4:$A$63,"&gt;="&amp;DATE($B$2,COLUMN()-2,1),'Prima nota'!$A$4:$A$63,"&lt;"&amp;DATE($B$2,COLUMN()-1,1)),SUMIFS('Prima nota'!$F$4:$F$63,'Prima nota'!$C$4:$C$63,$A14,'Prima nota'!$A$4:$A$63,"&gt;="&amp;DATE($B$2,COLUMN()-2,1),'Prima nota'!$A$4:$A$63,"&lt;"&amp;DATE($B$2,COLUMN()-1,1))))</f>
        <v>0</v>
      </c>
      <c r="H14" s="14">
        <f>IF($A14="","",IF($B14="Entrata",SUMIFS('Prima nota'!$E$4:$E$63,'Prima nota'!$C$4:$C$63,$A14,'Prima nota'!$A$4:$A$63,"&gt;="&amp;DATE($B$2,COLUMN()-2,1),'Prima nota'!$A$4:$A$63,"&lt;"&amp;DATE($B$2,COLUMN()-1,1)),SUMIFS('Prima nota'!$F$4:$F$63,'Prima nota'!$C$4:$C$63,$A14,'Prima nota'!$A$4:$A$63,"&gt;="&amp;DATE($B$2,COLUMN()-2,1),'Prima nota'!$A$4:$A$63,"&lt;"&amp;DATE($B$2,COLUMN()-1,1))))</f>
        <v>0</v>
      </c>
      <c r="I14" s="14">
        <f>IF($A14="","",IF($B14="Entrata",SUMIFS('Prima nota'!$E$4:$E$63,'Prima nota'!$C$4:$C$63,$A14,'Prima nota'!$A$4:$A$63,"&gt;="&amp;DATE($B$2,COLUMN()-2,1),'Prima nota'!$A$4:$A$63,"&lt;"&amp;DATE($B$2,COLUMN()-1,1)),SUMIFS('Prima nota'!$F$4:$F$63,'Prima nota'!$C$4:$C$63,$A14,'Prima nota'!$A$4:$A$63,"&gt;="&amp;DATE($B$2,COLUMN()-2,1),'Prima nota'!$A$4:$A$63,"&lt;"&amp;DATE($B$2,COLUMN()-1,1))))</f>
        <v>0</v>
      </c>
      <c r="J14" s="14">
        <f>IF($A14="","",IF($B14="Entrata",SUMIFS('Prima nota'!$E$4:$E$63,'Prima nota'!$C$4:$C$63,$A14,'Prima nota'!$A$4:$A$63,"&gt;="&amp;DATE($B$2,COLUMN()-2,1),'Prima nota'!$A$4:$A$63,"&lt;"&amp;DATE($B$2,COLUMN()-1,1)),SUMIFS('Prima nota'!$F$4:$F$63,'Prima nota'!$C$4:$C$63,$A14,'Prima nota'!$A$4:$A$63,"&gt;="&amp;DATE($B$2,COLUMN()-2,1),'Prima nota'!$A$4:$A$63,"&lt;"&amp;DATE($B$2,COLUMN()-1,1))))</f>
        <v>0</v>
      </c>
      <c r="K14" s="14">
        <f>IF($A14="","",IF($B14="Entrata",SUMIFS('Prima nota'!$E$4:$E$63,'Prima nota'!$C$4:$C$63,$A14,'Prima nota'!$A$4:$A$63,"&gt;="&amp;DATE($B$2,COLUMN()-2,1),'Prima nota'!$A$4:$A$63,"&lt;"&amp;DATE($B$2,COLUMN()-1,1)),SUMIFS('Prima nota'!$F$4:$F$63,'Prima nota'!$C$4:$C$63,$A14,'Prima nota'!$A$4:$A$63,"&gt;="&amp;DATE($B$2,COLUMN()-2,1),'Prima nota'!$A$4:$A$63,"&lt;"&amp;DATE($B$2,COLUMN()-1,1))))</f>
        <v>0</v>
      </c>
      <c r="L14" s="14">
        <f>IF($A14="","",IF($B14="Entrata",SUMIFS('Prima nota'!$E$4:$E$63,'Prima nota'!$C$4:$C$63,$A14,'Prima nota'!$A$4:$A$63,"&gt;="&amp;DATE($B$2,COLUMN()-2,1),'Prima nota'!$A$4:$A$63,"&lt;"&amp;DATE($B$2,COLUMN()-1,1)),SUMIFS('Prima nota'!$F$4:$F$63,'Prima nota'!$C$4:$C$63,$A14,'Prima nota'!$A$4:$A$63,"&gt;="&amp;DATE($B$2,COLUMN()-2,1),'Prima nota'!$A$4:$A$63,"&lt;"&amp;DATE($B$2,COLUMN()-1,1))))</f>
        <v>0</v>
      </c>
      <c r="M14" s="14">
        <f>IF($A14="","",IF($B14="Entrata",SUMIFS('Prima nota'!$E$4:$E$63,'Prima nota'!$C$4:$C$63,$A14,'Prima nota'!$A$4:$A$63,"&gt;="&amp;DATE($B$2,COLUMN()-2,1),'Prima nota'!$A$4:$A$63,"&lt;"&amp;DATE($B$2,COLUMN()-1,1)),SUMIFS('Prima nota'!$F$4:$F$63,'Prima nota'!$C$4:$C$63,$A14,'Prima nota'!$A$4:$A$63,"&gt;="&amp;DATE($B$2,COLUMN()-2,1),'Prima nota'!$A$4:$A$63,"&lt;"&amp;DATE($B$2,COLUMN()-1,1))))</f>
        <v>0</v>
      </c>
      <c r="N14" s="14">
        <f>IF($A14="","",IF($B14="Entrata",SUMIFS('Prima nota'!$E$4:$E$63,'Prima nota'!$C$4:$C$63,$A14,'Prima nota'!$A$4:$A$63,"&gt;="&amp;DATE($B$2,COLUMN()-2,1),'Prima nota'!$A$4:$A$63,"&lt;"&amp;DATE($B$2,COLUMN()-1,1)),SUMIFS('Prima nota'!$F$4:$F$63,'Prima nota'!$C$4:$C$63,$A14,'Prima nota'!$A$4:$A$63,"&gt;="&amp;DATE($B$2,COLUMN()-2,1),'Prima nota'!$A$4:$A$63,"&lt;"&amp;DATE($B$2,COLUMN()-1,1))))</f>
        <v>0</v>
      </c>
      <c r="O14" s="15">
        <f t="shared" si="0"/>
        <v>1500</v>
      </c>
    </row>
    <row r="15" spans="1:15" x14ac:dyDescent="0.25">
      <c r="A15" s="11" t="str">
        <f>IF(Categorie!B14="","",Categorie!B14)</f>
        <v>Canoni software e licenze</v>
      </c>
      <c r="B15" s="13" t="str">
        <f>IF(Categorie!B14="","",Categorie!A14)</f>
        <v>Uscita</v>
      </c>
      <c r="C15" s="14">
        <f>IF($A15="","",IF($B15="Entrata",SUMIFS('Prima nota'!$E$4:$E$63,'Prima nota'!$C$4:$C$63,$A15,'Prima nota'!$A$4:$A$63,"&gt;="&amp;DATE($B$2,COLUMN()-2,1),'Prima nota'!$A$4:$A$63,"&lt;"&amp;DATE($B$2,COLUMN()-1,1)),SUMIFS('Prima nota'!$F$4:$F$63,'Prima nota'!$C$4:$C$63,$A15,'Prima nota'!$A$4:$A$63,"&gt;="&amp;DATE($B$2,COLUMN()-2,1),'Prima nota'!$A$4:$A$63,"&lt;"&amp;DATE($B$2,COLUMN()-1,1))))</f>
        <v>244</v>
      </c>
      <c r="D15" s="14">
        <f>IF($A15="","",IF($B15="Entrata",SUMIFS('Prima nota'!$E$4:$E$63,'Prima nota'!$C$4:$C$63,$A15,'Prima nota'!$A$4:$A$63,"&gt;="&amp;DATE($B$2,COLUMN()-2,1),'Prima nota'!$A$4:$A$63,"&lt;"&amp;DATE($B$2,COLUMN()-1,1)),SUMIFS('Prima nota'!$F$4:$F$63,'Prima nota'!$C$4:$C$63,$A15,'Prima nota'!$A$4:$A$63,"&gt;="&amp;DATE($B$2,COLUMN()-2,1),'Prima nota'!$A$4:$A$63,"&lt;"&amp;DATE($B$2,COLUMN()-1,1))))</f>
        <v>0</v>
      </c>
      <c r="E15" s="14">
        <f>IF($A15="","",IF($B15="Entrata",SUMIFS('Prima nota'!$E$4:$E$63,'Prima nota'!$C$4:$C$63,$A15,'Prima nota'!$A$4:$A$63,"&gt;="&amp;DATE($B$2,COLUMN()-2,1),'Prima nota'!$A$4:$A$63,"&lt;"&amp;DATE($B$2,COLUMN()-1,1)),SUMIFS('Prima nota'!$F$4:$F$63,'Prima nota'!$C$4:$C$63,$A15,'Prima nota'!$A$4:$A$63,"&gt;="&amp;DATE($B$2,COLUMN()-2,1),'Prima nota'!$A$4:$A$63,"&lt;"&amp;DATE($B$2,COLUMN()-1,1))))</f>
        <v>0</v>
      </c>
      <c r="F15" s="14">
        <f>IF($A15="","",IF($B15="Entrata",SUMIFS('Prima nota'!$E$4:$E$63,'Prima nota'!$C$4:$C$63,$A15,'Prima nota'!$A$4:$A$63,"&gt;="&amp;DATE($B$2,COLUMN()-2,1),'Prima nota'!$A$4:$A$63,"&lt;"&amp;DATE($B$2,COLUMN()-1,1)),SUMIFS('Prima nota'!$F$4:$F$63,'Prima nota'!$C$4:$C$63,$A15,'Prima nota'!$A$4:$A$63,"&gt;="&amp;DATE($B$2,COLUMN()-2,1),'Prima nota'!$A$4:$A$63,"&lt;"&amp;DATE($B$2,COLUMN()-1,1))))</f>
        <v>0</v>
      </c>
      <c r="G15" s="14">
        <f>IF($A15="","",IF($B15="Entrata",SUMIFS('Prima nota'!$E$4:$E$63,'Prima nota'!$C$4:$C$63,$A15,'Prima nota'!$A$4:$A$63,"&gt;="&amp;DATE($B$2,COLUMN()-2,1),'Prima nota'!$A$4:$A$63,"&lt;"&amp;DATE($B$2,COLUMN()-1,1)),SUMIFS('Prima nota'!$F$4:$F$63,'Prima nota'!$C$4:$C$63,$A15,'Prima nota'!$A$4:$A$63,"&gt;="&amp;DATE($B$2,COLUMN()-2,1),'Prima nota'!$A$4:$A$63,"&lt;"&amp;DATE($B$2,COLUMN()-1,1))))</f>
        <v>0</v>
      </c>
      <c r="H15" s="14">
        <f>IF($A15="","",IF($B15="Entrata",SUMIFS('Prima nota'!$E$4:$E$63,'Prima nota'!$C$4:$C$63,$A15,'Prima nota'!$A$4:$A$63,"&gt;="&amp;DATE($B$2,COLUMN()-2,1),'Prima nota'!$A$4:$A$63,"&lt;"&amp;DATE($B$2,COLUMN()-1,1)),SUMIFS('Prima nota'!$F$4:$F$63,'Prima nota'!$C$4:$C$63,$A15,'Prima nota'!$A$4:$A$63,"&gt;="&amp;DATE($B$2,COLUMN()-2,1),'Prima nota'!$A$4:$A$63,"&lt;"&amp;DATE($B$2,COLUMN()-1,1))))</f>
        <v>0</v>
      </c>
      <c r="I15" s="14">
        <f>IF($A15="","",IF($B15="Entrata",SUMIFS('Prima nota'!$E$4:$E$63,'Prima nota'!$C$4:$C$63,$A15,'Prima nota'!$A$4:$A$63,"&gt;="&amp;DATE($B$2,COLUMN()-2,1),'Prima nota'!$A$4:$A$63,"&lt;"&amp;DATE($B$2,COLUMN()-1,1)),SUMIFS('Prima nota'!$F$4:$F$63,'Prima nota'!$C$4:$C$63,$A15,'Prima nota'!$A$4:$A$63,"&gt;="&amp;DATE($B$2,COLUMN()-2,1),'Prima nota'!$A$4:$A$63,"&lt;"&amp;DATE($B$2,COLUMN()-1,1))))</f>
        <v>0</v>
      </c>
      <c r="J15" s="14">
        <f>IF($A15="","",IF($B15="Entrata",SUMIFS('Prima nota'!$E$4:$E$63,'Prima nota'!$C$4:$C$63,$A15,'Prima nota'!$A$4:$A$63,"&gt;="&amp;DATE($B$2,COLUMN()-2,1),'Prima nota'!$A$4:$A$63,"&lt;"&amp;DATE($B$2,COLUMN()-1,1)),SUMIFS('Prima nota'!$F$4:$F$63,'Prima nota'!$C$4:$C$63,$A15,'Prima nota'!$A$4:$A$63,"&gt;="&amp;DATE($B$2,COLUMN()-2,1),'Prima nota'!$A$4:$A$63,"&lt;"&amp;DATE($B$2,COLUMN()-1,1))))</f>
        <v>0</v>
      </c>
      <c r="K15" s="14">
        <f>IF($A15="","",IF($B15="Entrata",SUMIFS('Prima nota'!$E$4:$E$63,'Prima nota'!$C$4:$C$63,$A15,'Prima nota'!$A$4:$A$63,"&gt;="&amp;DATE($B$2,COLUMN()-2,1),'Prima nota'!$A$4:$A$63,"&lt;"&amp;DATE($B$2,COLUMN()-1,1)),SUMIFS('Prima nota'!$F$4:$F$63,'Prima nota'!$C$4:$C$63,$A15,'Prima nota'!$A$4:$A$63,"&gt;="&amp;DATE($B$2,COLUMN()-2,1),'Prima nota'!$A$4:$A$63,"&lt;"&amp;DATE($B$2,COLUMN()-1,1))))</f>
        <v>0</v>
      </c>
      <c r="L15" s="14">
        <f>IF($A15="","",IF($B15="Entrata",SUMIFS('Prima nota'!$E$4:$E$63,'Prima nota'!$C$4:$C$63,$A15,'Prima nota'!$A$4:$A$63,"&gt;="&amp;DATE($B$2,COLUMN()-2,1),'Prima nota'!$A$4:$A$63,"&lt;"&amp;DATE($B$2,COLUMN()-1,1)),SUMIFS('Prima nota'!$F$4:$F$63,'Prima nota'!$C$4:$C$63,$A15,'Prima nota'!$A$4:$A$63,"&gt;="&amp;DATE($B$2,COLUMN()-2,1),'Prima nota'!$A$4:$A$63,"&lt;"&amp;DATE($B$2,COLUMN()-1,1))))</f>
        <v>0</v>
      </c>
      <c r="M15" s="14">
        <f>IF($A15="","",IF($B15="Entrata",SUMIFS('Prima nota'!$E$4:$E$63,'Prima nota'!$C$4:$C$63,$A15,'Prima nota'!$A$4:$A$63,"&gt;="&amp;DATE($B$2,COLUMN()-2,1),'Prima nota'!$A$4:$A$63,"&lt;"&amp;DATE($B$2,COLUMN()-1,1)),SUMIFS('Prima nota'!$F$4:$F$63,'Prima nota'!$C$4:$C$63,$A15,'Prima nota'!$A$4:$A$63,"&gt;="&amp;DATE($B$2,COLUMN()-2,1),'Prima nota'!$A$4:$A$63,"&lt;"&amp;DATE($B$2,COLUMN()-1,1))))</f>
        <v>0</v>
      </c>
      <c r="N15" s="14">
        <f>IF($A15="","",IF($B15="Entrata",SUMIFS('Prima nota'!$E$4:$E$63,'Prima nota'!$C$4:$C$63,$A15,'Prima nota'!$A$4:$A$63,"&gt;="&amp;DATE($B$2,COLUMN()-2,1),'Prima nota'!$A$4:$A$63,"&lt;"&amp;DATE($B$2,COLUMN()-1,1)),SUMIFS('Prima nota'!$F$4:$F$63,'Prima nota'!$C$4:$C$63,$A15,'Prima nota'!$A$4:$A$63,"&gt;="&amp;DATE($B$2,COLUMN()-2,1),'Prima nota'!$A$4:$A$63,"&lt;"&amp;DATE($B$2,COLUMN()-1,1))))</f>
        <v>0</v>
      </c>
      <c r="O15" s="15">
        <f t="shared" si="0"/>
        <v>244</v>
      </c>
    </row>
    <row r="16" spans="1:15" x14ac:dyDescent="0.25">
      <c r="A16" s="11" t="str">
        <f>IF(Categorie!B15="","",Categorie!B15)</f>
        <v>Hardware e attrezzature</v>
      </c>
      <c r="B16" s="13" t="str">
        <f>IF(Categorie!B15="","",Categorie!A15)</f>
        <v>Uscita</v>
      </c>
      <c r="C16" s="14">
        <f>IF($A16="","",IF($B16="Entrata",SUMIFS('Prima nota'!$E$4:$E$63,'Prima nota'!$C$4:$C$63,$A16,'Prima nota'!$A$4:$A$63,"&gt;="&amp;DATE($B$2,COLUMN()-2,1),'Prima nota'!$A$4:$A$63,"&lt;"&amp;DATE($B$2,COLUMN()-1,1)),SUMIFS('Prima nota'!$F$4:$F$63,'Prima nota'!$C$4:$C$63,$A16,'Prima nota'!$A$4:$A$63,"&gt;="&amp;DATE($B$2,COLUMN()-2,1),'Prima nota'!$A$4:$A$63,"&lt;"&amp;DATE($B$2,COLUMN()-1,1))))</f>
        <v>0</v>
      </c>
      <c r="D16" s="14">
        <f>IF($A16="","",IF($B16="Entrata",SUMIFS('Prima nota'!$E$4:$E$63,'Prima nota'!$C$4:$C$63,$A16,'Prima nota'!$A$4:$A$63,"&gt;="&amp;DATE($B$2,COLUMN()-2,1),'Prima nota'!$A$4:$A$63,"&lt;"&amp;DATE($B$2,COLUMN()-1,1)),SUMIFS('Prima nota'!$F$4:$F$63,'Prima nota'!$C$4:$C$63,$A16,'Prima nota'!$A$4:$A$63,"&gt;="&amp;DATE($B$2,COLUMN()-2,1),'Prima nota'!$A$4:$A$63,"&lt;"&amp;DATE($B$2,COLUMN()-1,1))))</f>
        <v>0</v>
      </c>
      <c r="E16" s="14">
        <f>IF($A16="","",IF($B16="Entrata",SUMIFS('Prima nota'!$E$4:$E$63,'Prima nota'!$C$4:$C$63,$A16,'Prima nota'!$A$4:$A$63,"&gt;="&amp;DATE($B$2,COLUMN()-2,1),'Prima nota'!$A$4:$A$63,"&lt;"&amp;DATE($B$2,COLUMN()-1,1)),SUMIFS('Prima nota'!$F$4:$F$63,'Prima nota'!$C$4:$C$63,$A16,'Prima nota'!$A$4:$A$63,"&gt;="&amp;DATE($B$2,COLUMN()-2,1),'Prima nota'!$A$4:$A$63,"&lt;"&amp;DATE($B$2,COLUMN()-1,1))))</f>
        <v>0</v>
      </c>
      <c r="F16" s="14">
        <f>IF($A16="","",IF($B16="Entrata",SUMIFS('Prima nota'!$E$4:$E$63,'Prima nota'!$C$4:$C$63,$A16,'Prima nota'!$A$4:$A$63,"&gt;="&amp;DATE($B$2,COLUMN()-2,1),'Prima nota'!$A$4:$A$63,"&lt;"&amp;DATE($B$2,COLUMN()-1,1)),SUMIFS('Prima nota'!$F$4:$F$63,'Prima nota'!$C$4:$C$63,$A16,'Prima nota'!$A$4:$A$63,"&gt;="&amp;DATE($B$2,COLUMN()-2,1),'Prima nota'!$A$4:$A$63,"&lt;"&amp;DATE($B$2,COLUMN()-1,1))))</f>
        <v>0</v>
      </c>
      <c r="G16" s="14">
        <f>IF($A16="","",IF($B16="Entrata",SUMIFS('Prima nota'!$E$4:$E$63,'Prima nota'!$C$4:$C$63,$A16,'Prima nota'!$A$4:$A$63,"&gt;="&amp;DATE($B$2,COLUMN()-2,1),'Prima nota'!$A$4:$A$63,"&lt;"&amp;DATE($B$2,COLUMN()-1,1)),SUMIFS('Prima nota'!$F$4:$F$63,'Prima nota'!$C$4:$C$63,$A16,'Prima nota'!$A$4:$A$63,"&gt;="&amp;DATE($B$2,COLUMN()-2,1),'Prima nota'!$A$4:$A$63,"&lt;"&amp;DATE($B$2,COLUMN()-1,1))))</f>
        <v>0</v>
      </c>
      <c r="H16" s="14">
        <f>IF($A16="","",IF($B16="Entrata",SUMIFS('Prima nota'!$E$4:$E$63,'Prima nota'!$C$4:$C$63,$A16,'Prima nota'!$A$4:$A$63,"&gt;="&amp;DATE($B$2,COLUMN()-2,1),'Prima nota'!$A$4:$A$63,"&lt;"&amp;DATE($B$2,COLUMN()-1,1)),SUMIFS('Prima nota'!$F$4:$F$63,'Prima nota'!$C$4:$C$63,$A16,'Prima nota'!$A$4:$A$63,"&gt;="&amp;DATE($B$2,COLUMN()-2,1),'Prima nota'!$A$4:$A$63,"&lt;"&amp;DATE($B$2,COLUMN()-1,1))))</f>
        <v>0</v>
      </c>
      <c r="I16" s="14">
        <f>IF($A16="","",IF($B16="Entrata",SUMIFS('Prima nota'!$E$4:$E$63,'Prima nota'!$C$4:$C$63,$A16,'Prima nota'!$A$4:$A$63,"&gt;="&amp;DATE($B$2,COLUMN()-2,1),'Prima nota'!$A$4:$A$63,"&lt;"&amp;DATE($B$2,COLUMN()-1,1)),SUMIFS('Prima nota'!$F$4:$F$63,'Prima nota'!$C$4:$C$63,$A16,'Prima nota'!$A$4:$A$63,"&gt;="&amp;DATE($B$2,COLUMN()-2,1),'Prima nota'!$A$4:$A$63,"&lt;"&amp;DATE($B$2,COLUMN()-1,1))))</f>
        <v>0</v>
      </c>
      <c r="J16" s="14">
        <f>IF($A16="","",IF($B16="Entrata",SUMIFS('Prima nota'!$E$4:$E$63,'Prima nota'!$C$4:$C$63,$A16,'Prima nota'!$A$4:$A$63,"&gt;="&amp;DATE($B$2,COLUMN()-2,1),'Prima nota'!$A$4:$A$63,"&lt;"&amp;DATE($B$2,COLUMN()-1,1)),SUMIFS('Prima nota'!$F$4:$F$63,'Prima nota'!$C$4:$C$63,$A16,'Prima nota'!$A$4:$A$63,"&gt;="&amp;DATE($B$2,COLUMN()-2,1),'Prima nota'!$A$4:$A$63,"&lt;"&amp;DATE($B$2,COLUMN()-1,1))))</f>
        <v>0</v>
      </c>
      <c r="K16" s="14">
        <f>IF($A16="","",IF($B16="Entrata",SUMIFS('Prima nota'!$E$4:$E$63,'Prima nota'!$C$4:$C$63,$A16,'Prima nota'!$A$4:$A$63,"&gt;="&amp;DATE($B$2,COLUMN()-2,1),'Prima nota'!$A$4:$A$63,"&lt;"&amp;DATE($B$2,COLUMN()-1,1)),SUMIFS('Prima nota'!$F$4:$F$63,'Prima nota'!$C$4:$C$63,$A16,'Prima nota'!$A$4:$A$63,"&gt;="&amp;DATE($B$2,COLUMN()-2,1),'Prima nota'!$A$4:$A$63,"&lt;"&amp;DATE($B$2,COLUMN()-1,1))))</f>
        <v>0</v>
      </c>
      <c r="L16" s="14">
        <f>IF($A16="","",IF($B16="Entrata",SUMIFS('Prima nota'!$E$4:$E$63,'Prima nota'!$C$4:$C$63,$A16,'Prima nota'!$A$4:$A$63,"&gt;="&amp;DATE($B$2,COLUMN()-2,1),'Prima nota'!$A$4:$A$63,"&lt;"&amp;DATE($B$2,COLUMN()-1,1)),SUMIFS('Prima nota'!$F$4:$F$63,'Prima nota'!$C$4:$C$63,$A16,'Prima nota'!$A$4:$A$63,"&gt;="&amp;DATE($B$2,COLUMN()-2,1),'Prima nota'!$A$4:$A$63,"&lt;"&amp;DATE($B$2,COLUMN()-1,1))))</f>
        <v>0</v>
      </c>
      <c r="M16" s="14">
        <f>IF($A16="","",IF($B16="Entrata",SUMIFS('Prima nota'!$E$4:$E$63,'Prima nota'!$C$4:$C$63,$A16,'Prima nota'!$A$4:$A$63,"&gt;="&amp;DATE($B$2,COLUMN()-2,1),'Prima nota'!$A$4:$A$63,"&lt;"&amp;DATE($B$2,COLUMN()-1,1)),SUMIFS('Prima nota'!$F$4:$F$63,'Prima nota'!$C$4:$C$63,$A16,'Prima nota'!$A$4:$A$63,"&gt;="&amp;DATE($B$2,COLUMN()-2,1),'Prima nota'!$A$4:$A$63,"&lt;"&amp;DATE($B$2,COLUMN()-1,1))))</f>
        <v>0</v>
      </c>
      <c r="N16" s="14">
        <f>IF($A16="","",IF($B16="Entrata",SUMIFS('Prima nota'!$E$4:$E$63,'Prima nota'!$C$4:$C$63,$A16,'Prima nota'!$A$4:$A$63,"&gt;="&amp;DATE($B$2,COLUMN()-2,1),'Prima nota'!$A$4:$A$63,"&lt;"&amp;DATE($B$2,COLUMN()-1,1)),SUMIFS('Prima nota'!$F$4:$F$63,'Prima nota'!$C$4:$C$63,$A16,'Prima nota'!$A$4:$A$63,"&gt;="&amp;DATE($B$2,COLUMN()-2,1),'Prima nota'!$A$4:$A$63,"&lt;"&amp;DATE($B$2,COLUMN()-1,1))))</f>
        <v>0</v>
      </c>
      <c r="O16" s="15">
        <f t="shared" si="0"/>
        <v>0</v>
      </c>
    </row>
    <row r="17" spans="1:15" x14ac:dyDescent="0.25">
      <c r="A17" s="11" t="str">
        <f>IF(Categorie!B16="","",Categorie!B16)</f>
        <v>Carburante e trasporti</v>
      </c>
      <c r="B17" s="13" t="str">
        <f>IF(Categorie!B16="","",Categorie!A16)</f>
        <v>Uscita</v>
      </c>
      <c r="C17" s="14">
        <f>IF($A17="","",IF($B17="Entrata",SUMIFS('Prima nota'!$E$4:$E$63,'Prima nota'!$C$4:$C$63,$A17,'Prima nota'!$A$4:$A$63,"&gt;="&amp;DATE($B$2,COLUMN()-2,1),'Prima nota'!$A$4:$A$63,"&lt;"&amp;DATE($B$2,COLUMN()-1,1)),SUMIFS('Prima nota'!$F$4:$F$63,'Prima nota'!$C$4:$C$63,$A17,'Prima nota'!$A$4:$A$63,"&gt;="&amp;DATE($B$2,COLUMN()-2,1),'Prima nota'!$A$4:$A$63,"&lt;"&amp;DATE($B$2,COLUMN()-1,1))))</f>
        <v>0</v>
      </c>
      <c r="D17" s="14">
        <f>IF($A17="","",IF($B17="Entrata",SUMIFS('Prima nota'!$E$4:$E$63,'Prima nota'!$C$4:$C$63,$A17,'Prima nota'!$A$4:$A$63,"&gt;="&amp;DATE($B$2,COLUMN()-2,1),'Prima nota'!$A$4:$A$63,"&lt;"&amp;DATE($B$2,COLUMN()-1,1)),SUMIFS('Prima nota'!$F$4:$F$63,'Prima nota'!$C$4:$C$63,$A17,'Prima nota'!$A$4:$A$63,"&gt;="&amp;DATE($B$2,COLUMN()-2,1),'Prima nota'!$A$4:$A$63,"&lt;"&amp;DATE($B$2,COLUMN()-1,1))))</f>
        <v>95</v>
      </c>
      <c r="E17" s="14">
        <f>IF($A17="","",IF($B17="Entrata",SUMIFS('Prima nota'!$E$4:$E$63,'Prima nota'!$C$4:$C$63,$A17,'Prima nota'!$A$4:$A$63,"&gt;="&amp;DATE($B$2,COLUMN()-2,1),'Prima nota'!$A$4:$A$63,"&lt;"&amp;DATE($B$2,COLUMN()-1,1)),SUMIFS('Prima nota'!$F$4:$F$63,'Prima nota'!$C$4:$C$63,$A17,'Prima nota'!$A$4:$A$63,"&gt;="&amp;DATE($B$2,COLUMN()-2,1),'Prima nota'!$A$4:$A$63,"&lt;"&amp;DATE($B$2,COLUMN()-1,1))))</f>
        <v>0</v>
      </c>
      <c r="F17" s="14">
        <f>IF($A17="","",IF($B17="Entrata",SUMIFS('Prima nota'!$E$4:$E$63,'Prima nota'!$C$4:$C$63,$A17,'Prima nota'!$A$4:$A$63,"&gt;="&amp;DATE($B$2,COLUMN()-2,1),'Prima nota'!$A$4:$A$63,"&lt;"&amp;DATE($B$2,COLUMN()-1,1)),SUMIFS('Prima nota'!$F$4:$F$63,'Prima nota'!$C$4:$C$63,$A17,'Prima nota'!$A$4:$A$63,"&gt;="&amp;DATE($B$2,COLUMN()-2,1),'Prima nota'!$A$4:$A$63,"&lt;"&amp;DATE($B$2,COLUMN()-1,1))))</f>
        <v>0</v>
      </c>
      <c r="G17" s="14">
        <f>IF($A17="","",IF($B17="Entrata",SUMIFS('Prima nota'!$E$4:$E$63,'Prima nota'!$C$4:$C$63,$A17,'Prima nota'!$A$4:$A$63,"&gt;="&amp;DATE($B$2,COLUMN()-2,1),'Prima nota'!$A$4:$A$63,"&lt;"&amp;DATE($B$2,COLUMN()-1,1)),SUMIFS('Prima nota'!$F$4:$F$63,'Prima nota'!$C$4:$C$63,$A17,'Prima nota'!$A$4:$A$63,"&gt;="&amp;DATE($B$2,COLUMN()-2,1),'Prima nota'!$A$4:$A$63,"&lt;"&amp;DATE($B$2,COLUMN()-1,1))))</f>
        <v>0</v>
      </c>
      <c r="H17" s="14">
        <f>IF($A17="","",IF($B17="Entrata",SUMIFS('Prima nota'!$E$4:$E$63,'Prima nota'!$C$4:$C$63,$A17,'Prima nota'!$A$4:$A$63,"&gt;="&amp;DATE($B$2,COLUMN()-2,1),'Prima nota'!$A$4:$A$63,"&lt;"&amp;DATE($B$2,COLUMN()-1,1)),SUMIFS('Prima nota'!$F$4:$F$63,'Prima nota'!$C$4:$C$63,$A17,'Prima nota'!$A$4:$A$63,"&gt;="&amp;DATE($B$2,COLUMN()-2,1),'Prima nota'!$A$4:$A$63,"&lt;"&amp;DATE($B$2,COLUMN()-1,1))))</f>
        <v>0</v>
      </c>
      <c r="I17" s="14">
        <f>IF($A17="","",IF($B17="Entrata",SUMIFS('Prima nota'!$E$4:$E$63,'Prima nota'!$C$4:$C$63,$A17,'Prima nota'!$A$4:$A$63,"&gt;="&amp;DATE($B$2,COLUMN()-2,1),'Prima nota'!$A$4:$A$63,"&lt;"&amp;DATE($B$2,COLUMN()-1,1)),SUMIFS('Prima nota'!$F$4:$F$63,'Prima nota'!$C$4:$C$63,$A17,'Prima nota'!$A$4:$A$63,"&gt;="&amp;DATE($B$2,COLUMN()-2,1),'Prima nota'!$A$4:$A$63,"&lt;"&amp;DATE($B$2,COLUMN()-1,1))))</f>
        <v>0</v>
      </c>
      <c r="J17" s="14">
        <f>IF($A17="","",IF($B17="Entrata",SUMIFS('Prima nota'!$E$4:$E$63,'Prima nota'!$C$4:$C$63,$A17,'Prima nota'!$A$4:$A$63,"&gt;="&amp;DATE($B$2,COLUMN()-2,1),'Prima nota'!$A$4:$A$63,"&lt;"&amp;DATE($B$2,COLUMN()-1,1)),SUMIFS('Prima nota'!$F$4:$F$63,'Prima nota'!$C$4:$C$63,$A17,'Prima nota'!$A$4:$A$63,"&gt;="&amp;DATE($B$2,COLUMN()-2,1),'Prima nota'!$A$4:$A$63,"&lt;"&amp;DATE($B$2,COLUMN()-1,1))))</f>
        <v>0</v>
      </c>
      <c r="K17" s="14">
        <f>IF($A17="","",IF($B17="Entrata",SUMIFS('Prima nota'!$E$4:$E$63,'Prima nota'!$C$4:$C$63,$A17,'Prima nota'!$A$4:$A$63,"&gt;="&amp;DATE($B$2,COLUMN()-2,1),'Prima nota'!$A$4:$A$63,"&lt;"&amp;DATE($B$2,COLUMN()-1,1)),SUMIFS('Prima nota'!$F$4:$F$63,'Prima nota'!$C$4:$C$63,$A17,'Prima nota'!$A$4:$A$63,"&gt;="&amp;DATE($B$2,COLUMN()-2,1),'Prima nota'!$A$4:$A$63,"&lt;"&amp;DATE($B$2,COLUMN()-1,1))))</f>
        <v>0</v>
      </c>
      <c r="L17" s="14">
        <f>IF($A17="","",IF($B17="Entrata",SUMIFS('Prima nota'!$E$4:$E$63,'Prima nota'!$C$4:$C$63,$A17,'Prima nota'!$A$4:$A$63,"&gt;="&amp;DATE($B$2,COLUMN()-2,1),'Prima nota'!$A$4:$A$63,"&lt;"&amp;DATE($B$2,COLUMN()-1,1)),SUMIFS('Prima nota'!$F$4:$F$63,'Prima nota'!$C$4:$C$63,$A17,'Prima nota'!$A$4:$A$63,"&gt;="&amp;DATE($B$2,COLUMN()-2,1),'Prima nota'!$A$4:$A$63,"&lt;"&amp;DATE($B$2,COLUMN()-1,1))))</f>
        <v>0</v>
      </c>
      <c r="M17" s="14">
        <f>IF($A17="","",IF($B17="Entrata",SUMIFS('Prima nota'!$E$4:$E$63,'Prima nota'!$C$4:$C$63,$A17,'Prima nota'!$A$4:$A$63,"&gt;="&amp;DATE($B$2,COLUMN()-2,1),'Prima nota'!$A$4:$A$63,"&lt;"&amp;DATE($B$2,COLUMN()-1,1)),SUMIFS('Prima nota'!$F$4:$F$63,'Prima nota'!$C$4:$C$63,$A17,'Prima nota'!$A$4:$A$63,"&gt;="&amp;DATE($B$2,COLUMN()-2,1),'Prima nota'!$A$4:$A$63,"&lt;"&amp;DATE($B$2,COLUMN()-1,1))))</f>
        <v>0</v>
      </c>
      <c r="N17" s="14">
        <f>IF($A17="","",IF($B17="Entrata",SUMIFS('Prima nota'!$E$4:$E$63,'Prima nota'!$C$4:$C$63,$A17,'Prima nota'!$A$4:$A$63,"&gt;="&amp;DATE($B$2,COLUMN()-2,1),'Prima nota'!$A$4:$A$63,"&lt;"&amp;DATE($B$2,COLUMN()-1,1)),SUMIFS('Prima nota'!$F$4:$F$63,'Prima nota'!$C$4:$C$63,$A17,'Prima nota'!$A$4:$A$63,"&gt;="&amp;DATE($B$2,COLUMN()-2,1),'Prima nota'!$A$4:$A$63,"&lt;"&amp;DATE($B$2,COLUMN()-1,1))))</f>
        <v>0</v>
      </c>
      <c r="O17" s="15">
        <f t="shared" si="0"/>
        <v>95</v>
      </c>
    </row>
    <row r="18" spans="1:15" x14ac:dyDescent="0.25">
      <c r="A18" s="11" t="str">
        <f>IF(Categorie!B17="","",Categorie!B17)</f>
        <v>Trasferte e rappresentanza</v>
      </c>
      <c r="B18" s="13" t="str">
        <f>IF(Categorie!B17="","",Categorie!A17)</f>
        <v>Uscita</v>
      </c>
      <c r="C18" s="14">
        <f>IF($A18="","",IF($B18="Entrata",SUMIFS('Prima nota'!$E$4:$E$63,'Prima nota'!$C$4:$C$63,$A18,'Prima nota'!$A$4:$A$63,"&gt;="&amp;DATE($B$2,COLUMN()-2,1),'Prima nota'!$A$4:$A$63,"&lt;"&amp;DATE($B$2,COLUMN()-1,1)),SUMIFS('Prima nota'!$F$4:$F$63,'Prima nota'!$C$4:$C$63,$A18,'Prima nota'!$A$4:$A$63,"&gt;="&amp;DATE($B$2,COLUMN()-2,1),'Prima nota'!$A$4:$A$63,"&lt;"&amp;DATE($B$2,COLUMN()-1,1))))</f>
        <v>0</v>
      </c>
      <c r="D18" s="14">
        <f>IF($A18="","",IF($B18="Entrata",SUMIFS('Prima nota'!$E$4:$E$63,'Prima nota'!$C$4:$C$63,$A18,'Prima nota'!$A$4:$A$63,"&gt;="&amp;DATE($B$2,COLUMN()-2,1),'Prima nota'!$A$4:$A$63,"&lt;"&amp;DATE($B$2,COLUMN()-1,1)),SUMIFS('Prima nota'!$F$4:$F$63,'Prima nota'!$C$4:$C$63,$A18,'Prima nota'!$A$4:$A$63,"&gt;="&amp;DATE($B$2,COLUMN()-2,1),'Prima nota'!$A$4:$A$63,"&lt;"&amp;DATE($B$2,COLUMN()-1,1))))</f>
        <v>0</v>
      </c>
      <c r="E18" s="14">
        <f>IF($A18="","",IF($B18="Entrata",SUMIFS('Prima nota'!$E$4:$E$63,'Prima nota'!$C$4:$C$63,$A18,'Prima nota'!$A$4:$A$63,"&gt;="&amp;DATE($B$2,COLUMN()-2,1),'Prima nota'!$A$4:$A$63,"&lt;"&amp;DATE($B$2,COLUMN()-1,1)),SUMIFS('Prima nota'!$F$4:$F$63,'Prima nota'!$C$4:$C$63,$A18,'Prima nota'!$A$4:$A$63,"&gt;="&amp;DATE($B$2,COLUMN()-2,1),'Prima nota'!$A$4:$A$63,"&lt;"&amp;DATE($B$2,COLUMN()-1,1))))</f>
        <v>0</v>
      </c>
      <c r="F18" s="14">
        <f>IF($A18="","",IF($B18="Entrata",SUMIFS('Prima nota'!$E$4:$E$63,'Prima nota'!$C$4:$C$63,$A18,'Prima nota'!$A$4:$A$63,"&gt;="&amp;DATE($B$2,COLUMN()-2,1),'Prima nota'!$A$4:$A$63,"&lt;"&amp;DATE($B$2,COLUMN()-1,1)),SUMIFS('Prima nota'!$F$4:$F$63,'Prima nota'!$C$4:$C$63,$A18,'Prima nota'!$A$4:$A$63,"&gt;="&amp;DATE($B$2,COLUMN()-2,1),'Prima nota'!$A$4:$A$63,"&lt;"&amp;DATE($B$2,COLUMN()-1,1))))</f>
        <v>0</v>
      </c>
      <c r="G18" s="14">
        <f>IF($A18="","",IF($B18="Entrata",SUMIFS('Prima nota'!$E$4:$E$63,'Prima nota'!$C$4:$C$63,$A18,'Prima nota'!$A$4:$A$63,"&gt;="&amp;DATE($B$2,COLUMN()-2,1),'Prima nota'!$A$4:$A$63,"&lt;"&amp;DATE($B$2,COLUMN()-1,1)),SUMIFS('Prima nota'!$F$4:$F$63,'Prima nota'!$C$4:$C$63,$A18,'Prima nota'!$A$4:$A$63,"&gt;="&amp;DATE($B$2,COLUMN()-2,1),'Prima nota'!$A$4:$A$63,"&lt;"&amp;DATE($B$2,COLUMN()-1,1))))</f>
        <v>0</v>
      </c>
      <c r="H18" s="14">
        <f>IF($A18="","",IF($B18="Entrata",SUMIFS('Prima nota'!$E$4:$E$63,'Prima nota'!$C$4:$C$63,$A18,'Prima nota'!$A$4:$A$63,"&gt;="&amp;DATE($B$2,COLUMN()-2,1),'Prima nota'!$A$4:$A$63,"&lt;"&amp;DATE($B$2,COLUMN()-1,1)),SUMIFS('Prima nota'!$F$4:$F$63,'Prima nota'!$C$4:$C$63,$A18,'Prima nota'!$A$4:$A$63,"&gt;="&amp;DATE($B$2,COLUMN()-2,1),'Prima nota'!$A$4:$A$63,"&lt;"&amp;DATE($B$2,COLUMN()-1,1))))</f>
        <v>0</v>
      </c>
      <c r="I18" s="14">
        <f>IF($A18="","",IF($B18="Entrata",SUMIFS('Prima nota'!$E$4:$E$63,'Prima nota'!$C$4:$C$63,$A18,'Prima nota'!$A$4:$A$63,"&gt;="&amp;DATE($B$2,COLUMN()-2,1),'Prima nota'!$A$4:$A$63,"&lt;"&amp;DATE($B$2,COLUMN()-1,1)),SUMIFS('Prima nota'!$F$4:$F$63,'Prima nota'!$C$4:$C$63,$A18,'Prima nota'!$A$4:$A$63,"&gt;="&amp;DATE($B$2,COLUMN()-2,1),'Prima nota'!$A$4:$A$63,"&lt;"&amp;DATE($B$2,COLUMN()-1,1))))</f>
        <v>0</v>
      </c>
      <c r="J18" s="14">
        <f>IF($A18="","",IF($B18="Entrata",SUMIFS('Prima nota'!$E$4:$E$63,'Prima nota'!$C$4:$C$63,$A18,'Prima nota'!$A$4:$A$63,"&gt;="&amp;DATE($B$2,COLUMN()-2,1),'Prima nota'!$A$4:$A$63,"&lt;"&amp;DATE($B$2,COLUMN()-1,1)),SUMIFS('Prima nota'!$F$4:$F$63,'Prima nota'!$C$4:$C$63,$A18,'Prima nota'!$A$4:$A$63,"&gt;="&amp;DATE($B$2,COLUMN()-2,1),'Prima nota'!$A$4:$A$63,"&lt;"&amp;DATE($B$2,COLUMN()-1,1))))</f>
        <v>0</v>
      </c>
      <c r="K18" s="14">
        <f>IF($A18="","",IF($B18="Entrata",SUMIFS('Prima nota'!$E$4:$E$63,'Prima nota'!$C$4:$C$63,$A18,'Prima nota'!$A$4:$A$63,"&gt;="&amp;DATE($B$2,COLUMN()-2,1),'Prima nota'!$A$4:$A$63,"&lt;"&amp;DATE($B$2,COLUMN()-1,1)),SUMIFS('Prima nota'!$F$4:$F$63,'Prima nota'!$C$4:$C$63,$A18,'Prima nota'!$A$4:$A$63,"&gt;="&amp;DATE($B$2,COLUMN()-2,1),'Prima nota'!$A$4:$A$63,"&lt;"&amp;DATE($B$2,COLUMN()-1,1))))</f>
        <v>0</v>
      </c>
      <c r="L18" s="14">
        <f>IF($A18="","",IF($B18="Entrata",SUMIFS('Prima nota'!$E$4:$E$63,'Prima nota'!$C$4:$C$63,$A18,'Prima nota'!$A$4:$A$63,"&gt;="&amp;DATE($B$2,COLUMN()-2,1),'Prima nota'!$A$4:$A$63,"&lt;"&amp;DATE($B$2,COLUMN()-1,1)),SUMIFS('Prima nota'!$F$4:$F$63,'Prima nota'!$C$4:$C$63,$A18,'Prima nota'!$A$4:$A$63,"&gt;="&amp;DATE($B$2,COLUMN()-2,1),'Prima nota'!$A$4:$A$63,"&lt;"&amp;DATE($B$2,COLUMN()-1,1))))</f>
        <v>0</v>
      </c>
      <c r="M18" s="14">
        <f>IF($A18="","",IF($B18="Entrata",SUMIFS('Prima nota'!$E$4:$E$63,'Prima nota'!$C$4:$C$63,$A18,'Prima nota'!$A$4:$A$63,"&gt;="&amp;DATE($B$2,COLUMN()-2,1),'Prima nota'!$A$4:$A$63,"&lt;"&amp;DATE($B$2,COLUMN()-1,1)),SUMIFS('Prima nota'!$F$4:$F$63,'Prima nota'!$C$4:$C$63,$A18,'Prima nota'!$A$4:$A$63,"&gt;="&amp;DATE($B$2,COLUMN()-2,1),'Prima nota'!$A$4:$A$63,"&lt;"&amp;DATE($B$2,COLUMN()-1,1))))</f>
        <v>0</v>
      </c>
      <c r="N18" s="14">
        <f>IF($A18="","",IF($B18="Entrata",SUMIFS('Prima nota'!$E$4:$E$63,'Prima nota'!$C$4:$C$63,$A18,'Prima nota'!$A$4:$A$63,"&gt;="&amp;DATE($B$2,COLUMN()-2,1),'Prima nota'!$A$4:$A$63,"&lt;"&amp;DATE($B$2,COLUMN()-1,1)),SUMIFS('Prima nota'!$F$4:$F$63,'Prima nota'!$C$4:$C$63,$A18,'Prima nota'!$A$4:$A$63,"&gt;="&amp;DATE($B$2,COLUMN()-2,1),'Prima nota'!$A$4:$A$63,"&lt;"&amp;DATE($B$2,COLUMN()-1,1))))</f>
        <v>0</v>
      </c>
      <c r="O18" s="15">
        <f t="shared" si="0"/>
        <v>0</v>
      </c>
    </row>
    <row r="19" spans="1:15" x14ac:dyDescent="0.25">
      <c r="A19" s="11" t="str">
        <f>IF(Categorie!B18="","",Categorie!B18)</f>
        <v>Consulenze professionali</v>
      </c>
      <c r="B19" s="13" t="str">
        <f>IF(Categorie!B18="","",Categorie!A18)</f>
        <v>Uscita</v>
      </c>
      <c r="C19" s="14">
        <f>IF($A19="","",IF($B19="Entrata",SUMIFS('Prima nota'!$E$4:$E$63,'Prima nota'!$C$4:$C$63,$A19,'Prima nota'!$A$4:$A$63,"&gt;="&amp;DATE($B$2,COLUMN()-2,1),'Prima nota'!$A$4:$A$63,"&lt;"&amp;DATE($B$2,COLUMN()-1,1)),SUMIFS('Prima nota'!$F$4:$F$63,'Prima nota'!$C$4:$C$63,$A19,'Prima nota'!$A$4:$A$63,"&gt;="&amp;DATE($B$2,COLUMN()-2,1),'Prima nota'!$A$4:$A$63,"&lt;"&amp;DATE($B$2,COLUMN()-1,1))))</f>
        <v>0</v>
      </c>
      <c r="D19" s="14">
        <f>IF($A19="","",IF($B19="Entrata",SUMIFS('Prima nota'!$E$4:$E$63,'Prima nota'!$C$4:$C$63,$A19,'Prima nota'!$A$4:$A$63,"&gt;="&amp;DATE($B$2,COLUMN()-2,1),'Prima nota'!$A$4:$A$63,"&lt;"&amp;DATE($B$2,COLUMN()-1,1)),SUMIFS('Prima nota'!$F$4:$F$63,'Prima nota'!$C$4:$C$63,$A19,'Prima nota'!$A$4:$A$63,"&gt;="&amp;DATE($B$2,COLUMN()-2,1),'Prima nota'!$A$4:$A$63,"&lt;"&amp;DATE($B$2,COLUMN()-1,1))))</f>
        <v>0</v>
      </c>
      <c r="E19" s="14">
        <f>IF($A19="","",IF($B19="Entrata",SUMIFS('Prima nota'!$E$4:$E$63,'Prima nota'!$C$4:$C$63,$A19,'Prima nota'!$A$4:$A$63,"&gt;="&amp;DATE($B$2,COLUMN()-2,1),'Prima nota'!$A$4:$A$63,"&lt;"&amp;DATE($B$2,COLUMN()-1,1)),SUMIFS('Prima nota'!$F$4:$F$63,'Prima nota'!$C$4:$C$63,$A19,'Prima nota'!$A$4:$A$63,"&gt;="&amp;DATE($B$2,COLUMN()-2,1),'Prima nota'!$A$4:$A$63,"&lt;"&amp;DATE($B$2,COLUMN()-1,1))))</f>
        <v>1220</v>
      </c>
      <c r="F19" s="14">
        <f>IF($A19="","",IF($B19="Entrata",SUMIFS('Prima nota'!$E$4:$E$63,'Prima nota'!$C$4:$C$63,$A19,'Prima nota'!$A$4:$A$63,"&gt;="&amp;DATE($B$2,COLUMN()-2,1),'Prima nota'!$A$4:$A$63,"&lt;"&amp;DATE($B$2,COLUMN()-1,1)),SUMIFS('Prima nota'!$F$4:$F$63,'Prima nota'!$C$4:$C$63,$A19,'Prima nota'!$A$4:$A$63,"&gt;="&amp;DATE($B$2,COLUMN()-2,1),'Prima nota'!$A$4:$A$63,"&lt;"&amp;DATE($B$2,COLUMN()-1,1))))</f>
        <v>0</v>
      </c>
      <c r="G19" s="14">
        <f>IF($A19="","",IF($B19="Entrata",SUMIFS('Prima nota'!$E$4:$E$63,'Prima nota'!$C$4:$C$63,$A19,'Prima nota'!$A$4:$A$63,"&gt;="&amp;DATE($B$2,COLUMN()-2,1),'Prima nota'!$A$4:$A$63,"&lt;"&amp;DATE($B$2,COLUMN()-1,1)),SUMIFS('Prima nota'!$F$4:$F$63,'Prima nota'!$C$4:$C$63,$A19,'Prima nota'!$A$4:$A$63,"&gt;="&amp;DATE($B$2,COLUMN()-2,1),'Prima nota'!$A$4:$A$63,"&lt;"&amp;DATE($B$2,COLUMN()-1,1))))</f>
        <v>0</v>
      </c>
      <c r="H19" s="14">
        <f>IF($A19="","",IF($B19="Entrata",SUMIFS('Prima nota'!$E$4:$E$63,'Prima nota'!$C$4:$C$63,$A19,'Prima nota'!$A$4:$A$63,"&gt;="&amp;DATE($B$2,COLUMN()-2,1),'Prima nota'!$A$4:$A$63,"&lt;"&amp;DATE($B$2,COLUMN()-1,1)),SUMIFS('Prima nota'!$F$4:$F$63,'Prima nota'!$C$4:$C$63,$A19,'Prima nota'!$A$4:$A$63,"&gt;="&amp;DATE($B$2,COLUMN()-2,1),'Prima nota'!$A$4:$A$63,"&lt;"&amp;DATE($B$2,COLUMN()-1,1))))</f>
        <v>0</v>
      </c>
      <c r="I19" s="14">
        <f>IF($A19="","",IF($B19="Entrata",SUMIFS('Prima nota'!$E$4:$E$63,'Prima nota'!$C$4:$C$63,$A19,'Prima nota'!$A$4:$A$63,"&gt;="&amp;DATE($B$2,COLUMN()-2,1),'Prima nota'!$A$4:$A$63,"&lt;"&amp;DATE($B$2,COLUMN()-1,1)),SUMIFS('Prima nota'!$F$4:$F$63,'Prima nota'!$C$4:$C$63,$A19,'Prima nota'!$A$4:$A$63,"&gt;="&amp;DATE($B$2,COLUMN()-2,1),'Prima nota'!$A$4:$A$63,"&lt;"&amp;DATE($B$2,COLUMN()-1,1))))</f>
        <v>0</v>
      </c>
      <c r="J19" s="14">
        <f>IF($A19="","",IF($B19="Entrata",SUMIFS('Prima nota'!$E$4:$E$63,'Prima nota'!$C$4:$C$63,$A19,'Prima nota'!$A$4:$A$63,"&gt;="&amp;DATE($B$2,COLUMN()-2,1),'Prima nota'!$A$4:$A$63,"&lt;"&amp;DATE($B$2,COLUMN()-1,1)),SUMIFS('Prima nota'!$F$4:$F$63,'Prima nota'!$C$4:$C$63,$A19,'Prima nota'!$A$4:$A$63,"&gt;="&amp;DATE($B$2,COLUMN()-2,1),'Prima nota'!$A$4:$A$63,"&lt;"&amp;DATE($B$2,COLUMN()-1,1))))</f>
        <v>0</v>
      </c>
      <c r="K19" s="14">
        <f>IF($A19="","",IF($B19="Entrata",SUMIFS('Prima nota'!$E$4:$E$63,'Prima nota'!$C$4:$C$63,$A19,'Prima nota'!$A$4:$A$63,"&gt;="&amp;DATE($B$2,COLUMN()-2,1),'Prima nota'!$A$4:$A$63,"&lt;"&amp;DATE($B$2,COLUMN()-1,1)),SUMIFS('Prima nota'!$F$4:$F$63,'Prima nota'!$C$4:$C$63,$A19,'Prima nota'!$A$4:$A$63,"&gt;="&amp;DATE($B$2,COLUMN()-2,1),'Prima nota'!$A$4:$A$63,"&lt;"&amp;DATE($B$2,COLUMN()-1,1))))</f>
        <v>0</v>
      </c>
      <c r="L19" s="14">
        <f>IF($A19="","",IF($B19="Entrata",SUMIFS('Prima nota'!$E$4:$E$63,'Prima nota'!$C$4:$C$63,$A19,'Prima nota'!$A$4:$A$63,"&gt;="&amp;DATE($B$2,COLUMN()-2,1),'Prima nota'!$A$4:$A$63,"&lt;"&amp;DATE($B$2,COLUMN()-1,1)),SUMIFS('Prima nota'!$F$4:$F$63,'Prima nota'!$C$4:$C$63,$A19,'Prima nota'!$A$4:$A$63,"&gt;="&amp;DATE($B$2,COLUMN()-2,1),'Prima nota'!$A$4:$A$63,"&lt;"&amp;DATE($B$2,COLUMN()-1,1))))</f>
        <v>0</v>
      </c>
      <c r="M19" s="14">
        <f>IF($A19="","",IF($B19="Entrata",SUMIFS('Prima nota'!$E$4:$E$63,'Prima nota'!$C$4:$C$63,$A19,'Prima nota'!$A$4:$A$63,"&gt;="&amp;DATE($B$2,COLUMN()-2,1),'Prima nota'!$A$4:$A$63,"&lt;"&amp;DATE($B$2,COLUMN()-1,1)),SUMIFS('Prima nota'!$F$4:$F$63,'Prima nota'!$C$4:$C$63,$A19,'Prima nota'!$A$4:$A$63,"&gt;="&amp;DATE($B$2,COLUMN()-2,1),'Prima nota'!$A$4:$A$63,"&lt;"&amp;DATE($B$2,COLUMN()-1,1))))</f>
        <v>0</v>
      </c>
      <c r="N19" s="14">
        <f>IF($A19="","",IF($B19="Entrata",SUMIFS('Prima nota'!$E$4:$E$63,'Prima nota'!$C$4:$C$63,$A19,'Prima nota'!$A$4:$A$63,"&gt;="&amp;DATE($B$2,COLUMN()-2,1),'Prima nota'!$A$4:$A$63,"&lt;"&amp;DATE($B$2,COLUMN()-1,1)),SUMIFS('Prima nota'!$F$4:$F$63,'Prima nota'!$C$4:$C$63,$A19,'Prima nota'!$A$4:$A$63,"&gt;="&amp;DATE($B$2,COLUMN()-2,1),'Prima nota'!$A$4:$A$63,"&lt;"&amp;DATE($B$2,COLUMN()-1,1))))</f>
        <v>0</v>
      </c>
      <c r="O19" s="15">
        <f t="shared" si="0"/>
        <v>1220</v>
      </c>
    </row>
    <row r="20" spans="1:15" x14ac:dyDescent="0.25">
      <c r="A20" s="11" t="str">
        <f>IF(Categorie!B19="","",Categorie!B19)</f>
        <v>Assicurazioni</v>
      </c>
      <c r="B20" s="13" t="str">
        <f>IF(Categorie!B19="","",Categorie!A19)</f>
        <v>Uscita</v>
      </c>
      <c r="C20" s="14">
        <f>IF($A20="","",IF($B20="Entrata",SUMIFS('Prima nota'!$E$4:$E$63,'Prima nota'!$C$4:$C$63,$A20,'Prima nota'!$A$4:$A$63,"&gt;="&amp;DATE($B$2,COLUMN()-2,1),'Prima nota'!$A$4:$A$63,"&lt;"&amp;DATE($B$2,COLUMN()-1,1)),SUMIFS('Prima nota'!$F$4:$F$63,'Prima nota'!$C$4:$C$63,$A20,'Prima nota'!$A$4:$A$63,"&gt;="&amp;DATE($B$2,COLUMN()-2,1),'Prima nota'!$A$4:$A$63,"&lt;"&amp;DATE($B$2,COLUMN()-1,1))))</f>
        <v>0</v>
      </c>
      <c r="D20" s="14">
        <f>IF($A20="","",IF($B20="Entrata",SUMIFS('Prima nota'!$E$4:$E$63,'Prima nota'!$C$4:$C$63,$A20,'Prima nota'!$A$4:$A$63,"&gt;="&amp;DATE($B$2,COLUMN()-2,1),'Prima nota'!$A$4:$A$63,"&lt;"&amp;DATE($B$2,COLUMN()-1,1)),SUMIFS('Prima nota'!$F$4:$F$63,'Prima nota'!$C$4:$C$63,$A20,'Prima nota'!$A$4:$A$63,"&gt;="&amp;DATE($B$2,COLUMN()-2,1),'Prima nota'!$A$4:$A$63,"&lt;"&amp;DATE($B$2,COLUMN()-1,1))))</f>
        <v>0</v>
      </c>
      <c r="E20" s="14">
        <f>IF($A20="","",IF($B20="Entrata",SUMIFS('Prima nota'!$E$4:$E$63,'Prima nota'!$C$4:$C$63,$A20,'Prima nota'!$A$4:$A$63,"&gt;="&amp;DATE($B$2,COLUMN()-2,1),'Prima nota'!$A$4:$A$63,"&lt;"&amp;DATE($B$2,COLUMN()-1,1)),SUMIFS('Prima nota'!$F$4:$F$63,'Prima nota'!$C$4:$C$63,$A20,'Prima nota'!$A$4:$A$63,"&gt;="&amp;DATE($B$2,COLUMN()-2,1),'Prima nota'!$A$4:$A$63,"&lt;"&amp;DATE($B$2,COLUMN()-1,1))))</f>
        <v>980</v>
      </c>
      <c r="F20" s="14">
        <f>IF($A20="","",IF($B20="Entrata",SUMIFS('Prima nota'!$E$4:$E$63,'Prima nota'!$C$4:$C$63,$A20,'Prima nota'!$A$4:$A$63,"&gt;="&amp;DATE($B$2,COLUMN()-2,1),'Prima nota'!$A$4:$A$63,"&lt;"&amp;DATE($B$2,COLUMN()-1,1)),SUMIFS('Prima nota'!$F$4:$F$63,'Prima nota'!$C$4:$C$63,$A20,'Prima nota'!$A$4:$A$63,"&gt;="&amp;DATE($B$2,COLUMN()-2,1),'Prima nota'!$A$4:$A$63,"&lt;"&amp;DATE($B$2,COLUMN()-1,1))))</f>
        <v>0</v>
      </c>
      <c r="G20" s="14">
        <f>IF($A20="","",IF($B20="Entrata",SUMIFS('Prima nota'!$E$4:$E$63,'Prima nota'!$C$4:$C$63,$A20,'Prima nota'!$A$4:$A$63,"&gt;="&amp;DATE($B$2,COLUMN()-2,1),'Prima nota'!$A$4:$A$63,"&lt;"&amp;DATE($B$2,COLUMN()-1,1)),SUMIFS('Prima nota'!$F$4:$F$63,'Prima nota'!$C$4:$C$63,$A20,'Prima nota'!$A$4:$A$63,"&gt;="&amp;DATE($B$2,COLUMN()-2,1),'Prima nota'!$A$4:$A$63,"&lt;"&amp;DATE($B$2,COLUMN()-1,1))))</f>
        <v>0</v>
      </c>
      <c r="H20" s="14">
        <f>IF($A20="","",IF($B20="Entrata",SUMIFS('Prima nota'!$E$4:$E$63,'Prima nota'!$C$4:$C$63,$A20,'Prima nota'!$A$4:$A$63,"&gt;="&amp;DATE($B$2,COLUMN()-2,1),'Prima nota'!$A$4:$A$63,"&lt;"&amp;DATE($B$2,COLUMN()-1,1)),SUMIFS('Prima nota'!$F$4:$F$63,'Prima nota'!$C$4:$C$63,$A20,'Prima nota'!$A$4:$A$63,"&gt;="&amp;DATE($B$2,COLUMN()-2,1),'Prima nota'!$A$4:$A$63,"&lt;"&amp;DATE($B$2,COLUMN()-1,1))))</f>
        <v>0</v>
      </c>
      <c r="I20" s="14">
        <f>IF($A20="","",IF($B20="Entrata",SUMIFS('Prima nota'!$E$4:$E$63,'Prima nota'!$C$4:$C$63,$A20,'Prima nota'!$A$4:$A$63,"&gt;="&amp;DATE($B$2,COLUMN()-2,1),'Prima nota'!$A$4:$A$63,"&lt;"&amp;DATE($B$2,COLUMN()-1,1)),SUMIFS('Prima nota'!$F$4:$F$63,'Prima nota'!$C$4:$C$63,$A20,'Prima nota'!$A$4:$A$63,"&gt;="&amp;DATE($B$2,COLUMN()-2,1),'Prima nota'!$A$4:$A$63,"&lt;"&amp;DATE($B$2,COLUMN()-1,1))))</f>
        <v>0</v>
      </c>
      <c r="J20" s="14">
        <f>IF($A20="","",IF($B20="Entrata",SUMIFS('Prima nota'!$E$4:$E$63,'Prima nota'!$C$4:$C$63,$A20,'Prima nota'!$A$4:$A$63,"&gt;="&amp;DATE($B$2,COLUMN()-2,1),'Prima nota'!$A$4:$A$63,"&lt;"&amp;DATE($B$2,COLUMN()-1,1)),SUMIFS('Prima nota'!$F$4:$F$63,'Prima nota'!$C$4:$C$63,$A20,'Prima nota'!$A$4:$A$63,"&gt;="&amp;DATE($B$2,COLUMN()-2,1),'Prima nota'!$A$4:$A$63,"&lt;"&amp;DATE($B$2,COLUMN()-1,1))))</f>
        <v>0</v>
      </c>
      <c r="K20" s="14">
        <f>IF($A20="","",IF($B20="Entrata",SUMIFS('Prima nota'!$E$4:$E$63,'Prima nota'!$C$4:$C$63,$A20,'Prima nota'!$A$4:$A$63,"&gt;="&amp;DATE($B$2,COLUMN()-2,1),'Prima nota'!$A$4:$A$63,"&lt;"&amp;DATE($B$2,COLUMN()-1,1)),SUMIFS('Prima nota'!$F$4:$F$63,'Prima nota'!$C$4:$C$63,$A20,'Prima nota'!$A$4:$A$63,"&gt;="&amp;DATE($B$2,COLUMN()-2,1),'Prima nota'!$A$4:$A$63,"&lt;"&amp;DATE($B$2,COLUMN()-1,1))))</f>
        <v>0</v>
      </c>
      <c r="L20" s="14">
        <f>IF($A20="","",IF($B20="Entrata",SUMIFS('Prima nota'!$E$4:$E$63,'Prima nota'!$C$4:$C$63,$A20,'Prima nota'!$A$4:$A$63,"&gt;="&amp;DATE($B$2,COLUMN()-2,1),'Prima nota'!$A$4:$A$63,"&lt;"&amp;DATE($B$2,COLUMN()-1,1)),SUMIFS('Prima nota'!$F$4:$F$63,'Prima nota'!$C$4:$C$63,$A20,'Prima nota'!$A$4:$A$63,"&gt;="&amp;DATE($B$2,COLUMN()-2,1),'Prima nota'!$A$4:$A$63,"&lt;"&amp;DATE($B$2,COLUMN()-1,1))))</f>
        <v>0</v>
      </c>
      <c r="M20" s="14">
        <f>IF($A20="","",IF($B20="Entrata",SUMIFS('Prima nota'!$E$4:$E$63,'Prima nota'!$C$4:$C$63,$A20,'Prima nota'!$A$4:$A$63,"&gt;="&amp;DATE($B$2,COLUMN()-2,1),'Prima nota'!$A$4:$A$63,"&lt;"&amp;DATE($B$2,COLUMN()-1,1)),SUMIFS('Prima nota'!$F$4:$F$63,'Prima nota'!$C$4:$C$63,$A20,'Prima nota'!$A$4:$A$63,"&gt;="&amp;DATE($B$2,COLUMN()-2,1),'Prima nota'!$A$4:$A$63,"&lt;"&amp;DATE($B$2,COLUMN()-1,1))))</f>
        <v>0</v>
      </c>
      <c r="N20" s="14">
        <f>IF($A20="","",IF($B20="Entrata",SUMIFS('Prima nota'!$E$4:$E$63,'Prima nota'!$C$4:$C$63,$A20,'Prima nota'!$A$4:$A$63,"&gt;="&amp;DATE($B$2,COLUMN()-2,1),'Prima nota'!$A$4:$A$63,"&lt;"&amp;DATE($B$2,COLUMN()-1,1)),SUMIFS('Prima nota'!$F$4:$F$63,'Prima nota'!$C$4:$C$63,$A20,'Prima nota'!$A$4:$A$63,"&gt;="&amp;DATE($B$2,COLUMN()-2,1),'Prima nota'!$A$4:$A$63,"&lt;"&amp;DATE($B$2,COLUMN()-1,1))))</f>
        <v>0</v>
      </c>
      <c r="O20" s="15">
        <f t="shared" si="0"/>
        <v>980</v>
      </c>
    </row>
    <row r="21" spans="1:15" x14ac:dyDescent="0.25">
      <c r="A21" s="11" t="str">
        <f>IF(Categorie!B20="","",Categorie!B20)</f>
        <v>Commissioni bancarie</v>
      </c>
      <c r="B21" s="13" t="str">
        <f>IF(Categorie!B20="","",Categorie!A20)</f>
        <v>Uscita</v>
      </c>
      <c r="C21" s="14">
        <f>IF($A21="","",IF($B21="Entrata",SUMIFS('Prima nota'!$E$4:$E$63,'Prima nota'!$C$4:$C$63,$A21,'Prima nota'!$A$4:$A$63,"&gt;="&amp;DATE($B$2,COLUMN()-2,1),'Prima nota'!$A$4:$A$63,"&lt;"&amp;DATE($B$2,COLUMN()-1,1)),SUMIFS('Prima nota'!$F$4:$F$63,'Prima nota'!$C$4:$C$63,$A21,'Prima nota'!$A$4:$A$63,"&gt;="&amp;DATE($B$2,COLUMN()-2,1),'Prima nota'!$A$4:$A$63,"&lt;"&amp;DATE($B$2,COLUMN()-1,1))))</f>
        <v>38.5</v>
      </c>
      <c r="D21" s="14">
        <f>IF($A21="","",IF($B21="Entrata",SUMIFS('Prima nota'!$E$4:$E$63,'Prima nota'!$C$4:$C$63,$A21,'Prima nota'!$A$4:$A$63,"&gt;="&amp;DATE($B$2,COLUMN()-2,1),'Prima nota'!$A$4:$A$63,"&lt;"&amp;DATE($B$2,COLUMN()-1,1)),SUMIFS('Prima nota'!$F$4:$F$63,'Prima nota'!$C$4:$C$63,$A21,'Prima nota'!$A$4:$A$63,"&gt;="&amp;DATE($B$2,COLUMN()-2,1),'Prima nota'!$A$4:$A$63,"&lt;"&amp;DATE($B$2,COLUMN()-1,1))))</f>
        <v>0</v>
      </c>
      <c r="E21" s="14">
        <f>IF($A21="","",IF($B21="Entrata",SUMIFS('Prima nota'!$E$4:$E$63,'Prima nota'!$C$4:$C$63,$A21,'Prima nota'!$A$4:$A$63,"&gt;="&amp;DATE($B$2,COLUMN()-2,1),'Prima nota'!$A$4:$A$63,"&lt;"&amp;DATE($B$2,COLUMN()-1,1)),SUMIFS('Prima nota'!$F$4:$F$63,'Prima nota'!$C$4:$C$63,$A21,'Prima nota'!$A$4:$A$63,"&gt;="&amp;DATE($B$2,COLUMN()-2,1),'Prima nota'!$A$4:$A$63,"&lt;"&amp;DATE($B$2,COLUMN()-1,1))))</f>
        <v>0</v>
      </c>
      <c r="F21" s="14">
        <f>IF($A21="","",IF($B21="Entrata",SUMIFS('Prima nota'!$E$4:$E$63,'Prima nota'!$C$4:$C$63,$A21,'Prima nota'!$A$4:$A$63,"&gt;="&amp;DATE($B$2,COLUMN()-2,1),'Prima nota'!$A$4:$A$63,"&lt;"&amp;DATE($B$2,COLUMN()-1,1)),SUMIFS('Prima nota'!$F$4:$F$63,'Prima nota'!$C$4:$C$63,$A21,'Prima nota'!$A$4:$A$63,"&gt;="&amp;DATE($B$2,COLUMN()-2,1),'Prima nota'!$A$4:$A$63,"&lt;"&amp;DATE($B$2,COLUMN()-1,1))))</f>
        <v>0</v>
      </c>
      <c r="G21" s="14">
        <f>IF($A21="","",IF($B21="Entrata",SUMIFS('Prima nota'!$E$4:$E$63,'Prima nota'!$C$4:$C$63,$A21,'Prima nota'!$A$4:$A$63,"&gt;="&amp;DATE($B$2,COLUMN()-2,1),'Prima nota'!$A$4:$A$63,"&lt;"&amp;DATE($B$2,COLUMN()-1,1)),SUMIFS('Prima nota'!$F$4:$F$63,'Prima nota'!$C$4:$C$63,$A21,'Prima nota'!$A$4:$A$63,"&gt;="&amp;DATE($B$2,COLUMN()-2,1),'Prima nota'!$A$4:$A$63,"&lt;"&amp;DATE($B$2,COLUMN()-1,1))))</f>
        <v>0</v>
      </c>
      <c r="H21" s="14">
        <f>IF($A21="","",IF($B21="Entrata",SUMIFS('Prima nota'!$E$4:$E$63,'Prima nota'!$C$4:$C$63,$A21,'Prima nota'!$A$4:$A$63,"&gt;="&amp;DATE($B$2,COLUMN()-2,1),'Prima nota'!$A$4:$A$63,"&lt;"&amp;DATE($B$2,COLUMN()-1,1)),SUMIFS('Prima nota'!$F$4:$F$63,'Prima nota'!$C$4:$C$63,$A21,'Prima nota'!$A$4:$A$63,"&gt;="&amp;DATE($B$2,COLUMN()-2,1),'Prima nota'!$A$4:$A$63,"&lt;"&amp;DATE($B$2,COLUMN()-1,1))))</f>
        <v>0</v>
      </c>
      <c r="I21" s="14">
        <f>IF($A21="","",IF($B21="Entrata",SUMIFS('Prima nota'!$E$4:$E$63,'Prima nota'!$C$4:$C$63,$A21,'Prima nota'!$A$4:$A$63,"&gt;="&amp;DATE($B$2,COLUMN()-2,1),'Prima nota'!$A$4:$A$63,"&lt;"&amp;DATE($B$2,COLUMN()-1,1)),SUMIFS('Prima nota'!$F$4:$F$63,'Prima nota'!$C$4:$C$63,$A21,'Prima nota'!$A$4:$A$63,"&gt;="&amp;DATE($B$2,COLUMN()-2,1),'Prima nota'!$A$4:$A$63,"&lt;"&amp;DATE($B$2,COLUMN()-1,1))))</f>
        <v>0</v>
      </c>
      <c r="J21" s="14">
        <f>IF($A21="","",IF($B21="Entrata",SUMIFS('Prima nota'!$E$4:$E$63,'Prima nota'!$C$4:$C$63,$A21,'Prima nota'!$A$4:$A$63,"&gt;="&amp;DATE($B$2,COLUMN()-2,1),'Prima nota'!$A$4:$A$63,"&lt;"&amp;DATE($B$2,COLUMN()-1,1)),SUMIFS('Prima nota'!$F$4:$F$63,'Prima nota'!$C$4:$C$63,$A21,'Prima nota'!$A$4:$A$63,"&gt;="&amp;DATE($B$2,COLUMN()-2,1),'Prima nota'!$A$4:$A$63,"&lt;"&amp;DATE($B$2,COLUMN()-1,1))))</f>
        <v>0</v>
      </c>
      <c r="K21" s="14">
        <f>IF($A21="","",IF($B21="Entrata",SUMIFS('Prima nota'!$E$4:$E$63,'Prima nota'!$C$4:$C$63,$A21,'Prima nota'!$A$4:$A$63,"&gt;="&amp;DATE($B$2,COLUMN()-2,1),'Prima nota'!$A$4:$A$63,"&lt;"&amp;DATE($B$2,COLUMN()-1,1)),SUMIFS('Prima nota'!$F$4:$F$63,'Prima nota'!$C$4:$C$63,$A21,'Prima nota'!$A$4:$A$63,"&gt;="&amp;DATE($B$2,COLUMN()-2,1),'Prima nota'!$A$4:$A$63,"&lt;"&amp;DATE($B$2,COLUMN()-1,1))))</f>
        <v>0</v>
      </c>
      <c r="L21" s="14">
        <f>IF($A21="","",IF($B21="Entrata",SUMIFS('Prima nota'!$E$4:$E$63,'Prima nota'!$C$4:$C$63,$A21,'Prima nota'!$A$4:$A$63,"&gt;="&amp;DATE($B$2,COLUMN()-2,1),'Prima nota'!$A$4:$A$63,"&lt;"&amp;DATE($B$2,COLUMN()-1,1)),SUMIFS('Prima nota'!$F$4:$F$63,'Prima nota'!$C$4:$C$63,$A21,'Prima nota'!$A$4:$A$63,"&gt;="&amp;DATE($B$2,COLUMN()-2,1),'Prima nota'!$A$4:$A$63,"&lt;"&amp;DATE($B$2,COLUMN()-1,1))))</f>
        <v>0</v>
      </c>
      <c r="M21" s="14">
        <f>IF($A21="","",IF($B21="Entrata",SUMIFS('Prima nota'!$E$4:$E$63,'Prima nota'!$C$4:$C$63,$A21,'Prima nota'!$A$4:$A$63,"&gt;="&amp;DATE($B$2,COLUMN()-2,1),'Prima nota'!$A$4:$A$63,"&lt;"&amp;DATE($B$2,COLUMN()-1,1)),SUMIFS('Prima nota'!$F$4:$F$63,'Prima nota'!$C$4:$C$63,$A21,'Prima nota'!$A$4:$A$63,"&gt;="&amp;DATE($B$2,COLUMN()-2,1),'Prima nota'!$A$4:$A$63,"&lt;"&amp;DATE($B$2,COLUMN()-1,1))))</f>
        <v>0</v>
      </c>
      <c r="N21" s="14">
        <f>IF($A21="","",IF($B21="Entrata",SUMIFS('Prima nota'!$E$4:$E$63,'Prima nota'!$C$4:$C$63,$A21,'Prima nota'!$A$4:$A$63,"&gt;="&amp;DATE($B$2,COLUMN()-2,1),'Prima nota'!$A$4:$A$63,"&lt;"&amp;DATE($B$2,COLUMN()-1,1)),SUMIFS('Prima nota'!$F$4:$F$63,'Prima nota'!$C$4:$C$63,$A21,'Prima nota'!$A$4:$A$63,"&gt;="&amp;DATE($B$2,COLUMN()-2,1),'Prima nota'!$A$4:$A$63,"&lt;"&amp;DATE($B$2,COLUMN()-1,1))))</f>
        <v>0</v>
      </c>
      <c r="O21" s="15">
        <f t="shared" si="0"/>
        <v>38.5</v>
      </c>
    </row>
    <row r="22" spans="1:15" x14ac:dyDescent="0.25">
      <c r="A22" s="11" t="str">
        <f>IF(Categorie!B21="","",Categorie!B21)</f>
        <v>Manutenzioni e riparazioni</v>
      </c>
      <c r="B22" s="13" t="str">
        <f>IF(Categorie!B21="","",Categorie!A21)</f>
        <v>Uscita</v>
      </c>
      <c r="C22" s="14">
        <f>IF($A22="","",IF($B22="Entrata",SUMIFS('Prima nota'!$E$4:$E$63,'Prima nota'!$C$4:$C$63,$A22,'Prima nota'!$A$4:$A$63,"&gt;="&amp;DATE($B$2,COLUMN()-2,1),'Prima nota'!$A$4:$A$63,"&lt;"&amp;DATE($B$2,COLUMN()-1,1)),SUMIFS('Prima nota'!$F$4:$F$63,'Prima nota'!$C$4:$C$63,$A22,'Prima nota'!$A$4:$A$63,"&gt;="&amp;DATE($B$2,COLUMN()-2,1),'Prima nota'!$A$4:$A$63,"&lt;"&amp;DATE($B$2,COLUMN()-1,1))))</f>
        <v>0</v>
      </c>
      <c r="D22" s="14">
        <f>IF($A22="","",IF($B22="Entrata",SUMIFS('Prima nota'!$E$4:$E$63,'Prima nota'!$C$4:$C$63,$A22,'Prima nota'!$A$4:$A$63,"&gt;="&amp;DATE($B$2,COLUMN()-2,1),'Prima nota'!$A$4:$A$63,"&lt;"&amp;DATE($B$2,COLUMN()-1,1)),SUMIFS('Prima nota'!$F$4:$F$63,'Prima nota'!$C$4:$C$63,$A22,'Prima nota'!$A$4:$A$63,"&gt;="&amp;DATE($B$2,COLUMN()-2,1),'Prima nota'!$A$4:$A$63,"&lt;"&amp;DATE($B$2,COLUMN()-1,1))))</f>
        <v>0</v>
      </c>
      <c r="E22" s="14">
        <f>IF($A22="","",IF($B22="Entrata",SUMIFS('Prima nota'!$E$4:$E$63,'Prima nota'!$C$4:$C$63,$A22,'Prima nota'!$A$4:$A$63,"&gt;="&amp;DATE($B$2,COLUMN()-2,1),'Prima nota'!$A$4:$A$63,"&lt;"&amp;DATE($B$2,COLUMN()-1,1)),SUMIFS('Prima nota'!$F$4:$F$63,'Prima nota'!$C$4:$C$63,$A22,'Prima nota'!$A$4:$A$63,"&gt;="&amp;DATE($B$2,COLUMN()-2,1),'Prima nota'!$A$4:$A$63,"&lt;"&amp;DATE($B$2,COLUMN()-1,1))))</f>
        <v>0</v>
      </c>
      <c r="F22" s="14">
        <f>IF($A22="","",IF($B22="Entrata",SUMIFS('Prima nota'!$E$4:$E$63,'Prima nota'!$C$4:$C$63,$A22,'Prima nota'!$A$4:$A$63,"&gt;="&amp;DATE($B$2,COLUMN()-2,1),'Prima nota'!$A$4:$A$63,"&lt;"&amp;DATE($B$2,COLUMN()-1,1)),SUMIFS('Prima nota'!$F$4:$F$63,'Prima nota'!$C$4:$C$63,$A22,'Prima nota'!$A$4:$A$63,"&gt;="&amp;DATE($B$2,COLUMN()-2,1),'Prima nota'!$A$4:$A$63,"&lt;"&amp;DATE($B$2,COLUMN()-1,1))))</f>
        <v>0</v>
      </c>
      <c r="G22" s="14">
        <f>IF($A22="","",IF($B22="Entrata",SUMIFS('Prima nota'!$E$4:$E$63,'Prima nota'!$C$4:$C$63,$A22,'Prima nota'!$A$4:$A$63,"&gt;="&amp;DATE($B$2,COLUMN()-2,1),'Prima nota'!$A$4:$A$63,"&lt;"&amp;DATE($B$2,COLUMN()-1,1)),SUMIFS('Prima nota'!$F$4:$F$63,'Prima nota'!$C$4:$C$63,$A22,'Prima nota'!$A$4:$A$63,"&gt;="&amp;DATE($B$2,COLUMN()-2,1),'Prima nota'!$A$4:$A$63,"&lt;"&amp;DATE($B$2,COLUMN()-1,1))))</f>
        <v>0</v>
      </c>
      <c r="H22" s="14">
        <f>IF($A22="","",IF($B22="Entrata",SUMIFS('Prima nota'!$E$4:$E$63,'Prima nota'!$C$4:$C$63,$A22,'Prima nota'!$A$4:$A$63,"&gt;="&amp;DATE($B$2,COLUMN()-2,1),'Prima nota'!$A$4:$A$63,"&lt;"&amp;DATE($B$2,COLUMN()-1,1)),SUMIFS('Prima nota'!$F$4:$F$63,'Prima nota'!$C$4:$C$63,$A22,'Prima nota'!$A$4:$A$63,"&gt;="&amp;DATE($B$2,COLUMN()-2,1),'Prima nota'!$A$4:$A$63,"&lt;"&amp;DATE($B$2,COLUMN()-1,1))))</f>
        <v>0</v>
      </c>
      <c r="I22" s="14">
        <f>IF($A22="","",IF($B22="Entrata",SUMIFS('Prima nota'!$E$4:$E$63,'Prima nota'!$C$4:$C$63,$A22,'Prima nota'!$A$4:$A$63,"&gt;="&amp;DATE($B$2,COLUMN()-2,1),'Prima nota'!$A$4:$A$63,"&lt;"&amp;DATE($B$2,COLUMN()-1,1)),SUMIFS('Prima nota'!$F$4:$F$63,'Prima nota'!$C$4:$C$63,$A22,'Prima nota'!$A$4:$A$63,"&gt;="&amp;DATE($B$2,COLUMN()-2,1),'Prima nota'!$A$4:$A$63,"&lt;"&amp;DATE($B$2,COLUMN()-1,1))))</f>
        <v>0</v>
      </c>
      <c r="J22" s="14">
        <f>IF($A22="","",IF($B22="Entrata",SUMIFS('Prima nota'!$E$4:$E$63,'Prima nota'!$C$4:$C$63,$A22,'Prima nota'!$A$4:$A$63,"&gt;="&amp;DATE($B$2,COLUMN()-2,1),'Prima nota'!$A$4:$A$63,"&lt;"&amp;DATE($B$2,COLUMN()-1,1)),SUMIFS('Prima nota'!$F$4:$F$63,'Prima nota'!$C$4:$C$63,$A22,'Prima nota'!$A$4:$A$63,"&gt;="&amp;DATE($B$2,COLUMN()-2,1),'Prima nota'!$A$4:$A$63,"&lt;"&amp;DATE($B$2,COLUMN()-1,1))))</f>
        <v>0</v>
      </c>
      <c r="K22" s="14">
        <f>IF($A22="","",IF($B22="Entrata",SUMIFS('Prima nota'!$E$4:$E$63,'Prima nota'!$C$4:$C$63,$A22,'Prima nota'!$A$4:$A$63,"&gt;="&amp;DATE($B$2,COLUMN()-2,1),'Prima nota'!$A$4:$A$63,"&lt;"&amp;DATE($B$2,COLUMN()-1,1)),SUMIFS('Prima nota'!$F$4:$F$63,'Prima nota'!$C$4:$C$63,$A22,'Prima nota'!$A$4:$A$63,"&gt;="&amp;DATE($B$2,COLUMN()-2,1),'Prima nota'!$A$4:$A$63,"&lt;"&amp;DATE($B$2,COLUMN()-1,1))))</f>
        <v>0</v>
      </c>
      <c r="L22" s="14">
        <f>IF($A22="","",IF($B22="Entrata",SUMIFS('Prima nota'!$E$4:$E$63,'Prima nota'!$C$4:$C$63,$A22,'Prima nota'!$A$4:$A$63,"&gt;="&amp;DATE($B$2,COLUMN()-2,1),'Prima nota'!$A$4:$A$63,"&lt;"&amp;DATE($B$2,COLUMN()-1,1)),SUMIFS('Prima nota'!$F$4:$F$63,'Prima nota'!$C$4:$C$63,$A22,'Prima nota'!$A$4:$A$63,"&gt;="&amp;DATE($B$2,COLUMN()-2,1),'Prima nota'!$A$4:$A$63,"&lt;"&amp;DATE($B$2,COLUMN()-1,1))))</f>
        <v>0</v>
      </c>
      <c r="M22" s="14">
        <f>IF($A22="","",IF($B22="Entrata",SUMIFS('Prima nota'!$E$4:$E$63,'Prima nota'!$C$4:$C$63,$A22,'Prima nota'!$A$4:$A$63,"&gt;="&amp;DATE($B$2,COLUMN()-2,1),'Prima nota'!$A$4:$A$63,"&lt;"&amp;DATE($B$2,COLUMN()-1,1)),SUMIFS('Prima nota'!$F$4:$F$63,'Prima nota'!$C$4:$C$63,$A22,'Prima nota'!$A$4:$A$63,"&gt;="&amp;DATE($B$2,COLUMN()-2,1),'Prima nota'!$A$4:$A$63,"&lt;"&amp;DATE($B$2,COLUMN()-1,1))))</f>
        <v>0</v>
      </c>
      <c r="N22" s="14">
        <f>IF($A22="","",IF($B22="Entrata",SUMIFS('Prima nota'!$E$4:$E$63,'Prima nota'!$C$4:$C$63,$A22,'Prima nota'!$A$4:$A$63,"&gt;="&amp;DATE($B$2,COLUMN()-2,1),'Prima nota'!$A$4:$A$63,"&lt;"&amp;DATE($B$2,COLUMN()-1,1)),SUMIFS('Prima nota'!$F$4:$F$63,'Prima nota'!$C$4:$C$63,$A22,'Prima nota'!$A$4:$A$63,"&gt;="&amp;DATE($B$2,COLUMN()-2,1),'Prima nota'!$A$4:$A$63,"&lt;"&amp;DATE($B$2,COLUMN()-1,1))))</f>
        <v>0</v>
      </c>
      <c r="O22" s="15">
        <f t="shared" si="0"/>
        <v>0</v>
      </c>
    </row>
    <row r="23" spans="1:15" x14ac:dyDescent="0.25">
      <c r="A23" s="11" t="str">
        <f>IF(Categorie!B22="","",Categorie!B22)</f>
        <v>Altre uscite</v>
      </c>
      <c r="B23" s="13" t="str">
        <f>IF(Categorie!B22="","",Categorie!A22)</f>
        <v>Uscita</v>
      </c>
      <c r="C23" s="14">
        <f>IF($A23="","",IF($B23="Entrata",SUMIFS('Prima nota'!$E$4:$E$63,'Prima nota'!$C$4:$C$63,$A23,'Prima nota'!$A$4:$A$63,"&gt;="&amp;DATE($B$2,COLUMN()-2,1),'Prima nota'!$A$4:$A$63,"&lt;"&amp;DATE($B$2,COLUMN()-1,1)),SUMIFS('Prima nota'!$F$4:$F$63,'Prima nota'!$C$4:$C$63,$A23,'Prima nota'!$A$4:$A$63,"&gt;="&amp;DATE($B$2,COLUMN()-2,1),'Prima nota'!$A$4:$A$63,"&lt;"&amp;DATE($B$2,COLUMN()-1,1))))</f>
        <v>0</v>
      </c>
      <c r="D23" s="14">
        <f>IF($A23="","",IF($B23="Entrata",SUMIFS('Prima nota'!$E$4:$E$63,'Prima nota'!$C$4:$C$63,$A23,'Prima nota'!$A$4:$A$63,"&gt;="&amp;DATE($B$2,COLUMN()-2,1),'Prima nota'!$A$4:$A$63,"&lt;"&amp;DATE($B$2,COLUMN()-1,1)),SUMIFS('Prima nota'!$F$4:$F$63,'Prima nota'!$C$4:$C$63,$A23,'Prima nota'!$A$4:$A$63,"&gt;="&amp;DATE($B$2,COLUMN()-2,1),'Prima nota'!$A$4:$A$63,"&lt;"&amp;DATE($B$2,COLUMN()-1,1))))</f>
        <v>86.4</v>
      </c>
      <c r="E23" s="14">
        <f>IF($A23="","",IF($B23="Entrata",SUMIFS('Prima nota'!$E$4:$E$63,'Prima nota'!$C$4:$C$63,$A23,'Prima nota'!$A$4:$A$63,"&gt;="&amp;DATE($B$2,COLUMN()-2,1),'Prima nota'!$A$4:$A$63,"&lt;"&amp;DATE($B$2,COLUMN()-1,1)),SUMIFS('Prima nota'!$F$4:$F$63,'Prima nota'!$C$4:$C$63,$A23,'Prima nota'!$A$4:$A$63,"&gt;="&amp;DATE($B$2,COLUMN()-2,1),'Prima nota'!$A$4:$A$63,"&lt;"&amp;DATE($B$2,COLUMN()-1,1))))</f>
        <v>0</v>
      </c>
      <c r="F23" s="14">
        <f>IF($A23="","",IF($B23="Entrata",SUMIFS('Prima nota'!$E$4:$E$63,'Prima nota'!$C$4:$C$63,$A23,'Prima nota'!$A$4:$A$63,"&gt;="&amp;DATE($B$2,COLUMN()-2,1),'Prima nota'!$A$4:$A$63,"&lt;"&amp;DATE($B$2,COLUMN()-1,1)),SUMIFS('Prima nota'!$F$4:$F$63,'Prima nota'!$C$4:$C$63,$A23,'Prima nota'!$A$4:$A$63,"&gt;="&amp;DATE($B$2,COLUMN()-2,1),'Prima nota'!$A$4:$A$63,"&lt;"&amp;DATE($B$2,COLUMN()-1,1))))</f>
        <v>0</v>
      </c>
      <c r="G23" s="14">
        <f>IF($A23="","",IF($B23="Entrata",SUMIFS('Prima nota'!$E$4:$E$63,'Prima nota'!$C$4:$C$63,$A23,'Prima nota'!$A$4:$A$63,"&gt;="&amp;DATE($B$2,COLUMN()-2,1),'Prima nota'!$A$4:$A$63,"&lt;"&amp;DATE($B$2,COLUMN()-1,1)),SUMIFS('Prima nota'!$F$4:$F$63,'Prima nota'!$C$4:$C$63,$A23,'Prima nota'!$A$4:$A$63,"&gt;="&amp;DATE($B$2,COLUMN()-2,1),'Prima nota'!$A$4:$A$63,"&lt;"&amp;DATE($B$2,COLUMN()-1,1))))</f>
        <v>0</v>
      </c>
      <c r="H23" s="14">
        <f>IF($A23="","",IF($B23="Entrata",SUMIFS('Prima nota'!$E$4:$E$63,'Prima nota'!$C$4:$C$63,$A23,'Prima nota'!$A$4:$A$63,"&gt;="&amp;DATE($B$2,COLUMN()-2,1),'Prima nota'!$A$4:$A$63,"&lt;"&amp;DATE($B$2,COLUMN()-1,1)),SUMIFS('Prima nota'!$F$4:$F$63,'Prima nota'!$C$4:$C$63,$A23,'Prima nota'!$A$4:$A$63,"&gt;="&amp;DATE($B$2,COLUMN()-2,1),'Prima nota'!$A$4:$A$63,"&lt;"&amp;DATE($B$2,COLUMN()-1,1))))</f>
        <v>0</v>
      </c>
      <c r="I23" s="14">
        <f>IF($A23="","",IF($B23="Entrata",SUMIFS('Prima nota'!$E$4:$E$63,'Prima nota'!$C$4:$C$63,$A23,'Prima nota'!$A$4:$A$63,"&gt;="&amp;DATE($B$2,COLUMN()-2,1),'Prima nota'!$A$4:$A$63,"&lt;"&amp;DATE($B$2,COLUMN()-1,1)),SUMIFS('Prima nota'!$F$4:$F$63,'Prima nota'!$C$4:$C$63,$A23,'Prima nota'!$A$4:$A$63,"&gt;="&amp;DATE($B$2,COLUMN()-2,1),'Prima nota'!$A$4:$A$63,"&lt;"&amp;DATE($B$2,COLUMN()-1,1))))</f>
        <v>0</v>
      </c>
      <c r="J23" s="14">
        <f>IF($A23="","",IF($B23="Entrata",SUMIFS('Prima nota'!$E$4:$E$63,'Prima nota'!$C$4:$C$63,$A23,'Prima nota'!$A$4:$A$63,"&gt;="&amp;DATE($B$2,COLUMN()-2,1),'Prima nota'!$A$4:$A$63,"&lt;"&amp;DATE($B$2,COLUMN()-1,1)),SUMIFS('Prima nota'!$F$4:$F$63,'Prima nota'!$C$4:$C$63,$A23,'Prima nota'!$A$4:$A$63,"&gt;="&amp;DATE($B$2,COLUMN()-2,1),'Prima nota'!$A$4:$A$63,"&lt;"&amp;DATE($B$2,COLUMN()-1,1))))</f>
        <v>0</v>
      </c>
      <c r="K23" s="14">
        <f>IF($A23="","",IF($B23="Entrata",SUMIFS('Prima nota'!$E$4:$E$63,'Prima nota'!$C$4:$C$63,$A23,'Prima nota'!$A$4:$A$63,"&gt;="&amp;DATE($B$2,COLUMN()-2,1),'Prima nota'!$A$4:$A$63,"&lt;"&amp;DATE($B$2,COLUMN()-1,1)),SUMIFS('Prima nota'!$F$4:$F$63,'Prima nota'!$C$4:$C$63,$A23,'Prima nota'!$A$4:$A$63,"&gt;="&amp;DATE($B$2,COLUMN()-2,1),'Prima nota'!$A$4:$A$63,"&lt;"&amp;DATE($B$2,COLUMN()-1,1))))</f>
        <v>0</v>
      </c>
      <c r="L23" s="14">
        <f>IF($A23="","",IF($B23="Entrata",SUMIFS('Prima nota'!$E$4:$E$63,'Prima nota'!$C$4:$C$63,$A23,'Prima nota'!$A$4:$A$63,"&gt;="&amp;DATE($B$2,COLUMN()-2,1),'Prima nota'!$A$4:$A$63,"&lt;"&amp;DATE($B$2,COLUMN()-1,1)),SUMIFS('Prima nota'!$F$4:$F$63,'Prima nota'!$C$4:$C$63,$A23,'Prima nota'!$A$4:$A$63,"&gt;="&amp;DATE($B$2,COLUMN()-2,1),'Prima nota'!$A$4:$A$63,"&lt;"&amp;DATE($B$2,COLUMN()-1,1))))</f>
        <v>0</v>
      </c>
      <c r="M23" s="14">
        <f>IF($A23="","",IF($B23="Entrata",SUMIFS('Prima nota'!$E$4:$E$63,'Prima nota'!$C$4:$C$63,$A23,'Prima nota'!$A$4:$A$63,"&gt;="&amp;DATE($B$2,COLUMN()-2,1),'Prima nota'!$A$4:$A$63,"&lt;"&amp;DATE($B$2,COLUMN()-1,1)),SUMIFS('Prima nota'!$F$4:$F$63,'Prima nota'!$C$4:$C$63,$A23,'Prima nota'!$A$4:$A$63,"&gt;="&amp;DATE($B$2,COLUMN()-2,1),'Prima nota'!$A$4:$A$63,"&lt;"&amp;DATE($B$2,COLUMN()-1,1))))</f>
        <v>0</v>
      </c>
      <c r="N23" s="14">
        <f>IF($A23="","",IF($B23="Entrata",SUMIFS('Prima nota'!$E$4:$E$63,'Prima nota'!$C$4:$C$63,$A23,'Prima nota'!$A$4:$A$63,"&gt;="&amp;DATE($B$2,COLUMN()-2,1),'Prima nota'!$A$4:$A$63,"&lt;"&amp;DATE($B$2,COLUMN()-1,1)),SUMIFS('Prima nota'!$F$4:$F$63,'Prima nota'!$C$4:$C$63,$A23,'Prima nota'!$A$4:$A$63,"&gt;="&amp;DATE($B$2,COLUMN()-2,1),'Prima nota'!$A$4:$A$63,"&lt;"&amp;DATE($B$2,COLUMN()-1,1))))</f>
        <v>0</v>
      </c>
      <c r="O23" s="15">
        <f t="shared" si="0"/>
        <v>86.4</v>
      </c>
    </row>
    <row r="24" spans="1:15" x14ac:dyDescent="0.25">
      <c r="A24" s="11" t="str">
        <f>IF(Categorie!B23="","",Categorie!B23)</f>
        <v/>
      </c>
      <c r="B24" s="13" t="str">
        <f>IF(Categorie!B23="","",Categorie!A23)</f>
        <v/>
      </c>
      <c r="C24" s="14" t="str">
        <f>IF($A24="","",IF($B24="Entrata",SUMIFS('Prima nota'!$E$4:$E$63,'Prima nota'!$C$4:$C$63,$A24,'Prima nota'!$A$4:$A$63,"&gt;="&amp;DATE($B$2,COLUMN()-2,1),'Prima nota'!$A$4:$A$63,"&lt;"&amp;DATE($B$2,COLUMN()-1,1)),SUMIFS('Prima nota'!$F$4:$F$63,'Prima nota'!$C$4:$C$63,$A24,'Prima nota'!$A$4:$A$63,"&gt;="&amp;DATE($B$2,COLUMN()-2,1),'Prima nota'!$A$4:$A$63,"&lt;"&amp;DATE($B$2,COLUMN()-1,1))))</f>
        <v/>
      </c>
      <c r="D24" s="14" t="str">
        <f>IF($A24="","",IF($B24="Entrata",SUMIFS('Prima nota'!$E$4:$E$63,'Prima nota'!$C$4:$C$63,$A24,'Prima nota'!$A$4:$A$63,"&gt;="&amp;DATE($B$2,COLUMN()-2,1),'Prima nota'!$A$4:$A$63,"&lt;"&amp;DATE($B$2,COLUMN()-1,1)),SUMIFS('Prima nota'!$F$4:$F$63,'Prima nota'!$C$4:$C$63,$A24,'Prima nota'!$A$4:$A$63,"&gt;="&amp;DATE($B$2,COLUMN()-2,1),'Prima nota'!$A$4:$A$63,"&lt;"&amp;DATE($B$2,COLUMN()-1,1))))</f>
        <v/>
      </c>
      <c r="E24" s="14" t="str">
        <f>IF($A24="","",IF($B24="Entrata",SUMIFS('Prima nota'!$E$4:$E$63,'Prima nota'!$C$4:$C$63,$A24,'Prima nota'!$A$4:$A$63,"&gt;="&amp;DATE($B$2,COLUMN()-2,1),'Prima nota'!$A$4:$A$63,"&lt;"&amp;DATE($B$2,COLUMN()-1,1)),SUMIFS('Prima nota'!$F$4:$F$63,'Prima nota'!$C$4:$C$63,$A24,'Prima nota'!$A$4:$A$63,"&gt;="&amp;DATE($B$2,COLUMN()-2,1),'Prima nota'!$A$4:$A$63,"&lt;"&amp;DATE($B$2,COLUMN()-1,1))))</f>
        <v/>
      </c>
      <c r="F24" s="14" t="str">
        <f>IF($A24="","",IF($B24="Entrata",SUMIFS('Prima nota'!$E$4:$E$63,'Prima nota'!$C$4:$C$63,$A24,'Prima nota'!$A$4:$A$63,"&gt;="&amp;DATE($B$2,COLUMN()-2,1),'Prima nota'!$A$4:$A$63,"&lt;"&amp;DATE($B$2,COLUMN()-1,1)),SUMIFS('Prima nota'!$F$4:$F$63,'Prima nota'!$C$4:$C$63,$A24,'Prima nota'!$A$4:$A$63,"&gt;="&amp;DATE($B$2,COLUMN()-2,1),'Prima nota'!$A$4:$A$63,"&lt;"&amp;DATE($B$2,COLUMN()-1,1))))</f>
        <v/>
      </c>
      <c r="G24" s="14" t="str">
        <f>IF($A24="","",IF($B24="Entrata",SUMIFS('Prima nota'!$E$4:$E$63,'Prima nota'!$C$4:$C$63,$A24,'Prima nota'!$A$4:$A$63,"&gt;="&amp;DATE($B$2,COLUMN()-2,1),'Prima nota'!$A$4:$A$63,"&lt;"&amp;DATE($B$2,COLUMN()-1,1)),SUMIFS('Prima nota'!$F$4:$F$63,'Prima nota'!$C$4:$C$63,$A24,'Prima nota'!$A$4:$A$63,"&gt;="&amp;DATE($B$2,COLUMN()-2,1),'Prima nota'!$A$4:$A$63,"&lt;"&amp;DATE($B$2,COLUMN()-1,1))))</f>
        <v/>
      </c>
      <c r="H24" s="14" t="str">
        <f>IF($A24="","",IF($B24="Entrata",SUMIFS('Prima nota'!$E$4:$E$63,'Prima nota'!$C$4:$C$63,$A24,'Prima nota'!$A$4:$A$63,"&gt;="&amp;DATE($B$2,COLUMN()-2,1),'Prima nota'!$A$4:$A$63,"&lt;"&amp;DATE($B$2,COLUMN()-1,1)),SUMIFS('Prima nota'!$F$4:$F$63,'Prima nota'!$C$4:$C$63,$A24,'Prima nota'!$A$4:$A$63,"&gt;="&amp;DATE($B$2,COLUMN()-2,1),'Prima nota'!$A$4:$A$63,"&lt;"&amp;DATE($B$2,COLUMN()-1,1))))</f>
        <v/>
      </c>
      <c r="I24" s="14" t="str">
        <f>IF($A24="","",IF($B24="Entrata",SUMIFS('Prima nota'!$E$4:$E$63,'Prima nota'!$C$4:$C$63,$A24,'Prima nota'!$A$4:$A$63,"&gt;="&amp;DATE($B$2,COLUMN()-2,1),'Prima nota'!$A$4:$A$63,"&lt;"&amp;DATE($B$2,COLUMN()-1,1)),SUMIFS('Prima nota'!$F$4:$F$63,'Prima nota'!$C$4:$C$63,$A24,'Prima nota'!$A$4:$A$63,"&gt;="&amp;DATE($B$2,COLUMN()-2,1),'Prima nota'!$A$4:$A$63,"&lt;"&amp;DATE($B$2,COLUMN()-1,1))))</f>
        <v/>
      </c>
      <c r="J24" s="14" t="str">
        <f>IF($A24="","",IF($B24="Entrata",SUMIFS('Prima nota'!$E$4:$E$63,'Prima nota'!$C$4:$C$63,$A24,'Prima nota'!$A$4:$A$63,"&gt;="&amp;DATE($B$2,COLUMN()-2,1),'Prima nota'!$A$4:$A$63,"&lt;"&amp;DATE($B$2,COLUMN()-1,1)),SUMIFS('Prima nota'!$F$4:$F$63,'Prima nota'!$C$4:$C$63,$A24,'Prima nota'!$A$4:$A$63,"&gt;="&amp;DATE($B$2,COLUMN()-2,1),'Prima nota'!$A$4:$A$63,"&lt;"&amp;DATE($B$2,COLUMN()-1,1))))</f>
        <v/>
      </c>
      <c r="K24" s="14" t="str">
        <f>IF($A24="","",IF($B24="Entrata",SUMIFS('Prima nota'!$E$4:$E$63,'Prima nota'!$C$4:$C$63,$A24,'Prima nota'!$A$4:$A$63,"&gt;="&amp;DATE($B$2,COLUMN()-2,1),'Prima nota'!$A$4:$A$63,"&lt;"&amp;DATE($B$2,COLUMN()-1,1)),SUMIFS('Prima nota'!$F$4:$F$63,'Prima nota'!$C$4:$C$63,$A24,'Prima nota'!$A$4:$A$63,"&gt;="&amp;DATE($B$2,COLUMN()-2,1),'Prima nota'!$A$4:$A$63,"&lt;"&amp;DATE($B$2,COLUMN()-1,1))))</f>
        <v/>
      </c>
      <c r="L24" s="14" t="str">
        <f>IF($A24="","",IF($B24="Entrata",SUMIFS('Prima nota'!$E$4:$E$63,'Prima nota'!$C$4:$C$63,$A24,'Prima nota'!$A$4:$A$63,"&gt;="&amp;DATE($B$2,COLUMN()-2,1),'Prima nota'!$A$4:$A$63,"&lt;"&amp;DATE($B$2,COLUMN()-1,1)),SUMIFS('Prima nota'!$F$4:$F$63,'Prima nota'!$C$4:$C$63,$A24,'Prima nota'!$A$4:$A$63,"&gt;="&amp;DATE($B$2,COLUMN()-2,1),'Prima nota'!$A$4:$A$63,"&lt;"&amp;DATE($B$2,COLUMN()-1,1))))</f>
        <v/>
      </c>
      <c r="M24" s="14" t="str">
        <f>IF($A24="","",IF($B24="Entrata",SUMIFS('Prima nota'!$E$4:$E$63,'Prima nota'!$C$4:$C$63,$A24,'Prima nota'!$A$4:$A$63,"&gt;="&amp;DATE($B$2,COLUMN()-2,1),'Prima nota'!$A$4:$A$63,"&lt;"&amp;DATE($B$2,COLUMN()-1,1)),SUMIFS('Prima nota'!$F$4:$F$63,'Prima nota'!$C$4:$C$63,$A24,'Prima nota'!$A$4:$A$63,"&gt;="&amp;DATE($B$2,COLUMN()-2,1),'Prima nota'!$A$4:$A$63,"&lt;"&amp;DATE($B$2,COLUMN()-1,1))))</f>
        <v/>
      </c>
      <c r="N24" s="14" t="str">
        <f>IF($A24="","",IF($B24="Entrata",SUMIFS('Prima nota'!$E$4:$E$63,'Prima nota'!$C$4:$C$63,$A24,'Prima nota'!$A$4:$A$63,"&gt;="&amp;DATE($B$2,COLUMN()-2,1),'Prima nota'!$A$4:$A$63,"&lt;"&amp;DATE($B$2,COLUMN()-1,1)),SUMIFS('Prima nota'!$F$4:$F$63,'Prima nota'!$C$4:$C$63,$A24,'Prima nota'!$A$4:$A$63,"&gt;="&amp;DATE($B$2,COLUMN()-2,1),'Prima nota'!$A$4:$A$63,"&lt;"&amp;DATE($B$2,COLUMN()-1,1))))</f>
        <v/>
      </c>
      <c r="O24" s="15" t="str">
        <f t="shared" si="0"/>
        <v/>
      </c>
    </row>
    <row r="25" spans="1:15" x14ac:dyDescent="0.25">
      <c r="A25" s="11" t="str">
        <f>IF(Categorie!B24="","",Categorie!B24)</f>
        <v/>
      </c>
      <c r="B25" s="13" t="str">
        <f>IF(Categorie!B24="","",Categorie!A24)</f>
        <v/>
      </c>
      <c r="C25" s="14" t="str">
        <f>IF($A25="","",IF($B25="Entrata",SUMIFS('Prima nota'!$E$4:$E$63,'Prima nota'!$C$4:$C$63,$A25,'Prima nota'!$A$4:$A$63,"&gt;="&amp;DATE($B$2,COLUMN()-2,1),'Prima nota'!$A$4:$A$63,"&lt;"&amp;DATE($B$2,COLUMN()-1,1)),SUMIFS('Prima nota'!$F$4:$F$63,'Prima nota'!$C$4:$C$63,$A25,'Prima nota'!$A$4:$A$63,"&gt;="&amp;DATE($B$2,COLUMN()-2,1),'Prima nota'!$A$4:$A$63,"&lt;"&amp;DATE($B$2,COLUMN()-1,1))))</f>
        <v/>
      </c>
      <c r="D25" s="14" t="str">
        <f>IF($A25="","",IF($B25="Entrata",SUMIFS('Prima nota'!$E$4:$E$63,'Prima nota'!$C$4:$C$63,$A25,'Prima nota'!$A$4:$A$63,"&gt;="&amp;DATE($B$2,COLUMN()-2,1),'Prima nota'!$A$4:$A$63,"&lt;"&amp;DATE($B$2,COLUMN()-1,1)),SUMIFS('Prima nota'!$F$4:$F$63,'Prima nota'!$C$4:$C$63,$A25,'Prima nota'!$A$4:$A$63,"&gt;="&amp;DATE($B$2,COLUMN()-2,1),'Prima nota'!$A$4:$A$63,"&lt;"&amp;DATE($B$2,COLUMN()-1,1))))</f>
        <v/>
      </c>
      <c r="E25" s="14" t="str">
        <f>IF($A25="","",IF($B25="Entrata",SUMIFS('Prima nota'!$E$4:$E$63,'Prima nota'!$C$4:$C$63,$A25,'Prima nota'!$A$4:$A$63,"&gt;="&amp;DATE($B$2,COLUMN()-2,1),'Prima nota'!$A$4:$A$63,"&lt;"&amp;DATE($B$2,COLUMN()-1,1)),SUMIFS('Prima nota'!$F$4:$F$63,'Prima nota'!$C$4:$C$63,$A25,'Prima nota'!$A$4:$A$63,"&gt;="&amp;DATE($B$2,COLUMN()-2,1),'Prima nota'!$A$4:$A$63,"&lt;"&amp;DATE($B$2,COLUMN()-1,1))))</f>
        <v/>
      </c>
      <c r="F25" s="14" t="str">
        <f>IF($A25="","",IF($B25="Entrata",SUMIFS('Prima nota'!$E$4:$E$63,'Prima nota'!$C$4:$C$63,$A25,'Prima nota'!$A$4:$A$63,"&gt;="&amp;DATE($B$2,COLUMN()-2,1),'Prima nota'!$A$4:$A$63,"&lt;"&amp;DATE($B$2,COLUMN()-1,1)),SUMIFS('Prima nota'!$F$4:$F$63,'Prima nota'!$C$4:$C$63,$A25,'Prima nota'!$A$4:$A$63,"&gt;="&amp;DATE($B$2,COLUMN()-2,1),'Prima nota'!$A$4:$A$63,"&lt;"&amp;DATE($B$2,COLUMN()-1,1))))</f>
        <v/>
      </c>
      <c r="G25" s="14" t="str">
        <f>IF($A25="","",IF($B25="Entrata",SUMIFS('Prima nota'!$E$4:$E$63,'Prima nota'!$C$4:$C$63,$A25,'Prima nota'!$A$4:$A$63,"&gt;="&amp;DATE($B$2,COLUMN()-2,1),'Prima nota'!$A$4:$A$63,"&lt;"&amp;DATE($B$2,COLUMN()-1,1)),SUMIFS('Prima nota'!$F$4:$F$63,'Prima nota'!$C$4:$C$63,$A25,'Prima nota'!$A$4:$A$63,"&gt;="&amp;DATE($B$2,COLUMN()-2,1),'Prima nota'!$A$4:$A$63,"&lt;"&amp;DATE($B$2,COLUMN()-1,1))))</f>
        <v/>
      </c>
      <c r="H25" s="14" t="str">
        <f>IF($A25="","",IF($B25="Entrata",SUMIFS('Prima nota'!$E$4:$E$63,'Prima nota'!$C$4:$C$63,$A25,'Prima nota'!$A$4:$A$63,"&gt;="&amp;DATE($B$2,COLUMN()-2,1),'Prima nota'!$A$4:$A$63,"&lt;"&amp;DATE($B$2,COLUMN()-1,1)),SUMIFS('Prima nota'!$F$4:$F$63,'Prima nota'!$C$4:$C$63,$A25,'Prima nota'!$A$4:$A$63,"&gt;="&amp;DATE($B$2,COLUMN()-2,1),'Prima nota'!$A$4:$A$63,"&lt;"&amp;DATE($B$2,COLUMN()-1,1))))</f>
        <v/>
      </c>
      <c r="I25" s="14" t="str">
        <f>IF($A25="","",IF($B25="Entrata",SUMIFS('Prima nota'!$E$4:$E$63,'Prima nota'!$C$4:$C$63,$A25,'Prima nota'!$A$4:$A$63,"&gt;="&amp;DATE($B$2,COLUMN()-2,1),'Prima nota'!$A$4:$A$63,"&lt;"&amp;DATE($B$2,COLUMN()-1,1)),SUMIFS('Prima nota'!$F$4:$F$63,'Prima nota'!$C$4:$C$63,$A25,'Prima nota'!$A$4:$A$63,"&gt;="&amp;DATE($B$2,COLUMN()-2,1),'Prima nota'!$A$4:$A$63,"&lt;"&amp;DATE($B$2,COLUMN()-1,1))))</f>
        <v/>
      </c>
      <c r="J25" s="14" t="str">
        <f>IF($A25="","",IF($B25="Entrata",SUMIFS('Prima nota'!$E$4:$E$63,'Prima nota'!$C$4:$C$63,$A25,'Prima nota'!$A$4:$A$63,"&gt;="&amp;DATE($B$2,COLUMN()-2,1),'Prima nota'!$A$4:$A$63,"&lt;"&amp;DATE($B$2,COLUMN()-1,1)),SUMIFS('Prima nota'!$F$4:$F$63,'Prima nota'!$C$4:$C$63,$A25,'Prima nota'!$A$4:$A$63,"&gt;="&amp;DATE($B$2,COLUMN()-2,1),'Prima nota'!$A$4:$A$63,"&lt;"&amp;DATE($B$2,COLUMN()-1,1))))</f>
        <v/>
      </c>
      <c r="K25" s="14" t="str">
        <f>IF($A25="","",IF($B25="Entrata",SUMIFS('Prima nota'!$E$4:$E$63,'Prima nota'!$C$4:$C$63,$A25,'Prima nota'!$A$4:$A$63,"&gt;="&amp;DATE($B$2,COLUMN()-2,1),'Prima nota'!$A$4:$A$63,"&lt;"&amp;DATE($B$2,COLUMN()-1,1)),SUMIFS('Prima nota'!$F$4:$F$63,'Prima nota'!$C$4:$C$63,$A25,'Prima nota'!$A$4:$A$63,"&gt;="&amp;DATE($B$2,COLUMN()-2,1),'Prima nota'!$A$4:$A$63,"&lt;"&amp;DATE($B$2,COLUMN()-1,1))))</f>
        <v/>
      </c>
      <c r="L25" s="14" t="str">
        <f>IF($A25="","",IF($B25="Entrata",SUMIFS('Prima nota'!$E$4:$E$63,'Prima nota'!$C$4:$C$63,$A25,'Prima nota'!$A$4:$A$63,"&gt;="&amp;DATE($B$2,COLUMN()-2,1),'Prima nota'!$A$4:$A$63,"&lt;"&amp;DATE($B$2,COLUMN()-1,1)),SUMIFS('Prima nota'!$F$4:$F$63,'Prima nota'!$C$4:$C$63,$A25,'Prima nota'!$A$4:$A$63,"&gt;="&amp;DATE($B$2,COLUMN()-2,1),'Prima nota'!$A$4:$A$63,"&lt;"&amp;DATE($B$2,COLUMN()-1,1))))</f>
        <v/>
      </c>
      <c r="M25" s="14" t="str">
        <f>IF($A25="","",IF($B25="Entrata",SUMIFS('Prima nota'!$E$4:$E$63,'Prima nota'!$C$4:$C$63,$A25,'Prima nota'!$A$4:$A$63,"&gt;="&amp;DATE($B$2,COLUMN()-2,1),'Prima nota'!$A$4:$A$63,"&lt;"&amp;DATE($B$2,COLUMN()-1,1)),SUMIFS('Prima nota'!$F$4:$F$63,'Prima nota'!$C$4:$C$63,$A25,'Prima nota'!$A$4:$A$63,"&gt;="&amp;DATE($B$2,COLUMN()-2,1),'Prima nota'!$A$4:$A$63,"&lt;"&amp;DATE($B$2,COLUMN()-1,1))))</f>
        <v/>
      </c>
      <c r="N25" s="14" t="str">
        <f>IF($A25="","",IF($B25="Entrata",SUMIFS('Prima nota'!$E$4:$E$63,'Prima nota'!$C$4:$C$63,$A25,'Prima nota'!$A$4:$A$63,"&gt;="&amp;DATE($B$2,COLUMN()-2,1),'Prima nota'!$A$4:$A$63,"&lt;"&amp;DATE($B$2,COLUMN()-1,1)),SUMIFS('Prima nota'!$F$4:$F$63,'Prima nota'!$C$4:$C$63,$A25,'Prima nota'!$A$4:$A$63,"&gt;="&amp;DATE($B$2,COLUMN()-2,1),'Prima nota'!$A$4:$A$63,"&lt;"&amp;DATE($B$2,COLUMN()-1,1))))</f>
        <v/>
      </c>
      <c r="O25" s="15" t="str">
        <f t="shared" si="0"/>
        <v/>
      </c>
    </row>
    <row r="26" spans="1:15" x14ac:dyDescent="0.25">
      <c r="A26" s="11" t="str">
        <f>IF(Categorie!B25="","",Categorie!B25)</f>
        <v/>
      </c>
      <c r="B26" s="13" t="str">
        <f>IF(Categorie!B25="","",Categorie!A25)</f>
        <v/>
      </c>
      <c r="C26" s="14" t="str">
        <f>IF($A26="","",IF($B26="Entrata",SUMIFS('Prima nota'!$E$4:$E$63,'Prima nota'!$C$4:$C$63,$A26,'Prima nota'!$A$4:$A$63,"&gt;="&amp;DATE($B$2,COLUMN()-2,1),'Prima nota'!$A$4:$A$63,"&lt;"&amp;DATE($B$2,COLUMN()-1,1)),SUMIFS('Prima nota'!$F$4:$F$63,'Prima nota'!$C$4:$C$63,$A26,'Prima nota'!$A$4:$A$63,"&gt;="&amp;DATE($B$2,COLUMN()-2,1),'Prima nota'!$A$4:$A$63,"&lt;"&amp;DATE($B$2,COLUMN()-1,1))))</f>
        <v/>
      </c>
      <c r="D26" s="14" t="str">
        <f>IF($A26="","",IF($B26="Entrata",SUMIFS('Prima nota'!$E$4:$E$63,'Prima nota'!$C$4:$C$63,$A26,'Prima nota'!$A$4:$A$63,"&gt;="&amp;DATE($B$2,COLUMN()-2,1),'Prima nota'!$A$4:$A$63,"&lt;"&amp;DATE($B$2,COLUMN()-1,1)),SUMIFS('Prima nota'!$F$4:$F$63,'Prima nota'!$C$4:$C$63,$A26,'Prima nota'!$A$4:$A$63,"&gt;="&amp;DATE($B$2,COLUMN()-2,1),'Prima nota'!$A$4:$A$63,"&lt;"&amp;DATE($B$2,COLUMN()-1,1))))</f>
        <v/>
      </c>
      <c r="E26" s="14" t="str">
        <f>IF($A26="","",IF($B26="Entrata",SUMIFS('Prima nota'!$E$4:$E$63,'Prima nota'!$C$4:$C$63,$A26,'Prima nota'!$A$4:$A$63,"&gt;="&amp;DATE($B$2,COLUMN()-2,1),'Prima nota'!$A$4:$A$63,"&lt;"&amp;DATE($B$2,COLUMN()-1,1)),SUMIFS('Prima nota'!$F$4:$F$63,'Prima nota'!$C$4:$C$63,$A26,'Prima nota'!$A$4:$A$63,"&gt;="&amp;DATE($B$2,COLUMN()-2,1),'Prima nota'!$A$4:$A$63,"&lt;"&amp;DATE($B$2,COLUMN()-1,1))))</f>
        <v/>
      </c>
      <c r="F26" s="14" t="str">
        <f>IF($A26="","",IF($B26="Entrata",SUMIFS('Prima nota'!$E$4:$E$63,'Prima nota'!$C$4:$C$63,$A26,'Prima nota'!$A$4:$A$63,"&gt;="&amp;DATE($B$2,COLUMN()-2,1),'Prima nota'!$A$4:$A$63,"&lt;"&amp;DATE($B$2,COLUMN()-1,1)),SUMIFS('Prima nota'!$F$4:$F$63,'Prima nota'!$C$4:$C$63,$A26,'Prima nota'!$A$4:$A$63,"&gt;="&amp;DATE($B$2,COLUMN()-2,1),'Prima nota'!$A$4:$A$63,"&lt;"&amp;DATE($B$2,COLUMN()-1,1))))</f>
        <v/>
      </c>
      <c r="G26" s="14" t="str">
        <f>IF($A26="","",IF($B26="Entrata",SUMIFS('Prima nota'!$E$4:$E$63,'Prima nota'!$C$4:$C$63,$A26,'Prima nota'!$A$4:$A$63,"&gt;="&amp;DATE($B$2,COLUMN()-2,1),'Prima nota'!$A$4:$A$63,"&lt;"&amp;DATE($B$2,COLUMN()-1,1)),SUMIFS('Prima nota'!$F$4:$F$63,'Prima nota'!$C$4:$C$63,$A26,'Prima nota'!$A$4:$A$63,"&gt;="&amp;DATE($B$2,COLUMN()-2,1),'Prima nota'!$A$4:$A$63,"&lt;"&amp;DATE($B$2,COLUMN()-1,1))))</f>
        <v/>
      </c>
      <c r="H26" s="14" t="str">
        <f>IF($A26="","",IF($B26="Entrata",SUMIFS('Prima nota'!$E$4:$E$63,'Prima nota'!$C$4:$C$63,$A26,'Prima nota'!$A$4:$A$63,"&gt;="&amp;DATE($B$2,COLUMN()-2,1),'Prima nota'!$A$4:$A$63,"&lt;"&amp;DATE($B$2,COLUMN()-1,1)),SUMIFS('Prima nota'!$F$4:$F$63,'Prima nota'!$C$4:$C$63,$A26,'Prima nota'!$A$4:$A$63,"&gt;="&amp;DATE($B$2,COLUMN()-2,1),'Prima nota'!$A$4:$A$63,"&lt;"&amp;DATE($B$2,COLUMN()-1,1))))</f>
        <v/>
      </c>
      <c r="I26" s="14" t="str">
        <f>IF($A26="","",IF($B26="Entrata",SUMIFS('Prima nota'!$E$4:$E$63,'Prima nota'!$C$4:$C$63,$A26,'Prima nota'!$A$4:$A$63,"&gt;="&amp;DATE($B$2,COLUMN()-2,1),'Prima nota'!$A$4:$A$63,"&lt;"&amp;DATE($B$2,COLUMN()-1,1)),SUMIFS('Prima nota'!$F$4:$F$63,'Prima nota'!$C$4:$C$63,$A26,'Prima nota'!$A$4:$A$63,"&gt;="&amp;DATE($B$2,COLUMN()-2,1),'Prima nota'!$A$4:$A$63,"&lt;"&amp;DATE($B$2,COLUMN()-1,1))))</f>
        <v/>
      </c>
      <c r="J26" s="14" t="str">
        <f>IF($A26="","",IF($B26="Entrata",SUMIFS('Prima nota'!$E$4:$E$63,'Prima nota'!$C$4:$C$63,$A26,'Prima nota'!$A$4:$A$63,"&gt;="&amp;DATE($B$2,COLUMN()-2,1),'Prima nota'!$A$4:$A$63,"&lt;"&amp;DATE($B$2,COLUMN()-1,1)),SUMIFS('Prima nota'!$F$4:$F$63,'Prima nota'!$C$4:$C$63,$A26,'Prima nota'!$A$4:$A$63,"&gt;="&amp;DATE($B$2,COLUMN()-2,1),'Prima nota'!$A$4:$A$63,"&lt;"&amp;DATE($B$2,COLUMN()-1,1))))</f>
        <v/>
      </c>
      <c r="K26" s="14" t="str">
        <f>IF($A26="","",IF($B26="Entrata",SUMIFS('Prima nota'!$E$4:$E$63,'Prima nota'!$C$4:$C$63,$A26,'Prima nota'!$A$4:$A$63,"&gt;="&amp;DATE($B$2,COLUMN()-2,1),'Prima nota'!$A$4:$A$63,"&lt;"&amp;DATE($B$2,COLUMN()-1,1)),SUMIFS('Prima nota'!$F$4:$F$63,'Prima nota'!$C$4:$C$63,$A26,'Prima nota'!$A$4:$A$63,"&gt;="&amp;DATE($B$2,COLUMN()-2,1),'Prima nota'!$A$4:$A$63,"&lt;"&amp;DATE($B$2,COLUMN()-1,1))))</f>
        <v/>
      </c>
      <c r="L26" s="14" t="str">
        <f>IF($A26="","",IF($B26="Entrata",SUMIFS('Prima nota'!$E$4:$E$63,'Prima nota'!$C$4:$C$63,$A26,'Prima nota'!$A$4:$A$63,"&gt;="&amp;DATE($B$2,COLUMN()-2,1),'Prima nota'!$A$4:$A$63,"&lt;"&amp;DATE($B$2,COLUMN()-1,1)),SUMIFS('Prima nota'!$F$4:$F$63,'Prima nota'!$C$4:$C$63,$A26,'Prima nota'!$A$4:$A$63,"&gt;="&amp;DATE($B$2,COLUMN()-2,1),'Prima nota'!$A$4:$A$63,"&lt;"&amp;DATE($B$2,COLUMN()-1,1))))</f>
        <v/>
      </c>
      <c r="M26" s="14" t="str">
        <f>IF($A26="","",IF($B26="Entrata",SUMIFS('Prima nota'!$E$4:$E$63,'Prima nota'!$C$4:$C$63,$A26,'Prima nota'!$A$4:$A$63,"&gt;="&amp;DATE($B$2,COLUMN()-2,1),'Prima nota'!$A$4:$A$63,"&lt;"&amp;DATE($B$2,COLUMN()-1,1)),SUMIFS('Prima nota'!$F$4:$F$63,'Prima nota'!$C$4:$C$63,$A26,'Prima nota'!$A$4:$A$63,"&gt;="&amp;DATE($B$2,COLUMN()-2,1),'Prima nota'!$A$4:$A$63,"&lt;"&amp;DATE($B$2,COLUMN()-1,1))))</f>
        <v/>
      </c>
      <c r="N26" s="14" t="str">
        <f>IF($A26="","",IF($B26="Entrata",SUMIFS('Prima nota'!$E$4:$E$63,'Prima nota'!$C$4:$C$63,$A26,'Prima nota'!$A$4:$A$63,"&gt;="&amp;DATE($B$2,COLUMN()-2,1),'Prima nota'!$A$4:$A$63,"&lt;"&amp;DATE($B$2,COLUMN()-1,1)),SUMIFS('Prima nota'!$F$4:$F$63,'Prima nota'!$C$4:$C$63,$A26,'Prima nota'!$A$4:$A$63,"&gt;="&amp;DATE($B$2,COLUMN()-2,1),'Prima nota'!$A$4:$A$63,"&lt;"&amp;DATE($B$2,COLUMN()-1,1))))</f>
        <v/>
      </c>
      <c r="O26" s="15" t="str">
        <f t="shared" si="0"/>
        <v/>
      </c>
    </row>
    <row r="27" spans="1:15" x14ac:dyDescent="0.25">
      <c r="A27" s="11" t="str">
        <f>IF(Categorie!B26="","",Categorie!B26)</f>
        <v/>
      </c>
      <c r="B27" s="13" t="str">
        <f>IF(Categorie!B26="","",Categorie!A26)</f>
        <v/>
      </c>
      <c r="C27" s="14" t="str">
        <f>IF($A27="","",IF($B27="Entrata",SUMIFS('Prima nota'!$E$4:$E$63,'Prima nota'!$C$4:$C$63,$A27,'Prima nota'!$A$4:$A$63,"&gt;="&amp;DATE($B$2,COLUMN()-2,1),'Prima nota'!$A$4:$A$63,"&lt;"&amp;DATE($B$2,COLUMN()-1,1)),SUMIFS('Prima nota'!$F$4:$F$63,'Prima nota'!$C$4:$C$63,$A27,'Prima nota'!$A$4:$A$63,"&gt;="&amp;DATE($B$2,COLUMN()-2,1),'Prima nota'!$A$4:$A$63,"&lt;"&amp;DATE($B$2,COLUMN()-1,1))))</f>
        <v/>
      </c>
      <c r="D27" s="14" t="str">
        <f>IF($A27="","",IF($B27="Entrata",SUMIFS('Prima nota'!$E$4:$E$63,'Prima nota'!$C$4:$C$63,$A27,'Prima nota'!$A$4:$A$63,"&gt;="&amp;DATE($B$2,COLUMN()-2,1),'Prima nota'!$A$4:$A$63,"&lt;"&amp;DATE($B$2,COLUMN()-1,1)),SUMIFS('Prima nota'!$F$4:$F$63,'Prima nota'!$C$4:$C$63,$A27,'Prima nota'!$A$4:$A$63,"&gt;="&amp;DATE($B$2,COLUMN()-2,1),'Prima nota'!$A$4:$A$63,"&lt;"&amp;DATE($B$2,COLUMN()-1,1))))</f>
        <v/>
      </c>
      <c r="E27" s="14" t="str">
        <f>IF($A27="","",IF($B27="Entrata",SUMIFS('Prima nota'!$E$4:$E$63,'Prima nota'!$C$4:$C$63,$A27,'Prima nota'!$A$4:$A$63,"&gt;="&amp;DATE($B$2,COLUMN()-2,1),'Prima nota'!$A$4:$A$63,"&lt;"&amp;DATE($B$2,COLUMN()-1,1)),SUMIFS('Prima nota'!$F$4:$F$63,'Prima nota'!$C$4:$C$63,$A27,'Prima nota'!$A$4:$A$63,"&gt;="&amp;DATE($B$2,COLUMN()-2,1),'Prima nota'!$A$4:$A$63,"&lt;"&amp;DATE($B$2,COLUMN()-1,1))))</f>
        <v/>
      </c>
      <c r="F27" s="14" t="str">
        <f>IF($A27="","",IF($B27="Entrata",SUMIFS('Prima nota'!$E$4:$E$63,'Prima nota'!$C$4:$C$63,$A27,'Prima nota'!$A$4:$A$63,"&gt;="&amp;DATE($B$2,COLUMN()-2,1),'Prima nota'!$A$4:$A$63,"&lt;"&amp;DATE($B$2,COLUMN()-1,1)),SUMIFS('Prima nota'!$F$4:$F$63,'Prima nota'!$C$4:$C$63,$A27,'Prima nota'!$A$4:$A$63,"&gt;="&amp;DATE($B$2,COLUMN()-2,1),'Prima nota'!$A$4:$A$63,"&lt;"&amp;DATE($B$2,COLUMN()-1,1))))</f>
        <v/>
      </c>
      <c r="G27" s="14" t="str">
        <f>IF($A27="","",IF($B27="Entrata",SUMIFS('Prima nota'!$E$4:$E$63,'Prima nota'!$C$4:$C$63,$A27,'Prima nota'!$A$4:$A$63,"&gt;="&amp;DATE($B$2,COLUMN()-2,1),'Prima nota'!$A$4:$A$63,"&lt;"&amp;DATE($B$2,COLUMN()-1,1)),SUMIFS('Prima nota'!$F$4:$F$63,'Prima nota'!$C$4:$C$63,$A27,'Prima nota'!$A$4:$A$63,"&gt;="&amp;DATE($B$2,COLUMN()-2,1),'Prima nota'!$A$4:$A$63,"&lt;"&amp;DATE($B$2,COLUMN()-1,1))))</f>
        <v/>
      </c>
      <c r="H27" s="14" t="str">
        <f>IF($A27="","",IF($B27="Entrata",SUMIFS('Prima nota'!$E$4:$E$63,'Prima nota'!$C$4:$C$63,$A27,'Prima nota'!$A$4:$A$63,"&gt;="&amp;DATE($B$2,COLUMN()-2,1),'Prima nota'!$A$4:$A$63,"&lt;"&amp;DATE($B$2,COLUMN()-1,1)),SUMIFS('Prima nota'!$F$4:$F$63,'Prima nota'!$C$4:$C$63,$A27,'Prima nota'!$A$4:$A$63,"&gt;="&amp;DATE($B$2,COLUMN()-2,1),'Prima nota'!$A$4:$A$63,"&lt;"&amp;DATE($B$2,COLUMN()-1,1))))</f>
        <v/>
      </c>
      <c r="I27" s="14" t="str">
        <f>IF($A27="","",IF($B27="Entrata",SUMIFS('Prima nota'!$E$4:$E$63,'Prima nota'!$C$4:$C$63,$A27,'Prima nota'!$A$4:$A$63,"&gt;="&amp;DATE($B$2,COLUMN()-2,1),'Prima nota'!$A$4:$A$63,"&lt;"&amp;DATE($B$2,COLUMN()-1,1)),SUMIFS('Prima nota'!$F$4:$F$63,'Prima nota'!$C$4:$C$63,$A27,'Prima nota'!$A$4:$A$63,"&gt;="&amp;DATE($B$2,COLUMN()-2,1),'Prima nota'!$A$4:$A$63,"&lt;"&amp;DATE($B$2,COLUMN()-1,1))))</f>
        <v/>
      </c>
      <c r="J27" s="14" t="str">
        <f>IF($A27="","",IF($B27="Entrata",SUMIFS('Prima nota'!$E$4:$E$63,'Prima nota'!$C$4:$C$63,$A27,'Prima nota'!$A$4:$A$63,"&gt;="&amp;DATE($B$2,COLUMN()-2,1),'Prima nota'!$A$4:$A$63,"&lt;"&amp;DATE($B$2,COLUMN()-1,1)),SUMIFS('Prima nota'!$F$4:$F$63,'Prima nota'!$C$4:$C$63,$A27,'Prima nota'!$A$4:$A$63,"&gt;="&amp;DATE($B$2,COLUMN()-2,1),'Prima nota'!$A$4:$A$63,"&lt;"&amp;DATE($B$2,COLUMN()-1,1))))</f>
        <v/>
      </c>
      <c r="K27" s="14" t="str">
        <f>IF($A27="","",IF($B27="Entrata",SUMIFS('Prima nota'!$E$4:$E$63,'Prima nota'!$C$4:$C$63,$A27,'Prima nota'!$A$4:$A$63,"&gt;="&amp;DATE($B$2,COLUMN()-2,1),'Prima nota'!$A$4:$A$63,"&lt;"&amp;DATE($B$2,COLUMN()-1,1)),SUMIFS('Prima nota'!$F$4:$F$63,'Prima nota'!$C$4:$C$63,$A27,'Prima nota'!$A$4:$A$63,"&gt;="&amp;DATE($B$2,COLUMN()-2,1),'Prima nota'!$A$4:$A$63,"&lt;"&amp;DATE($B$2,COLUMN()-1,1))))</f>
        <v/>
      </c>
      <c r="L27" s="14" t="str">
        <f>IF($A27="","",IF($B27="Entrata",SUMIFS('Prima nota'!$E$4:$E$63,'Prima nota'!$C$4:$C$63,$A27,'Prima nota'!$A$4:$A$63,"&gt;="&amp;DATE($B$2,COLUMN()-2,1),'Prima nota'!$A$4:$A$63,"&lt;"&amp;DATE($B$2,COLUMN()-1,1)),SUMIFS('Prima nota'!$F$4:$F$63,'Prima nota'!$C$4:$C$63,$A27,'Prima nota'!$A$4:$A$63,"&gt;="&amp;DATE($B$2,COLUMN()-2,1),'Prima nota'!$A$4:$A$63,"&lt;"&amp;DATE($B$2,COLUMN()-1,1))))</f>
        <v/>
      </c>
      <c r="M27" s="14" t="str">
        <f>IF($A27="","",IF($B27="Entrata",SUMIFS('Prima nota'!$E$4:$E$63,'Prima nota'!$C$4:$C$63,$A27,'Prima nota'!$A$4:$A$63,"&gt;="&amp;DATE($B$2,COLUMN()-2,1),'Prima nota'!$A$4:$A$63,"&lt;"&amp;DATE($B$2,COLUMN()-1,1)),SUMIFS('Prima nota'!$F$4:$F$63,'Prima nota'!$C$4:$C$63,$A27,'Prima nota'!$A$4:$A$63,"&gt;="&amp;DATE($B$2,COLUMN()-2,1),'Prima nota'!$A$4:$A$63,"&lt;"&amp;DATE($B$2,COLUMN()-1,1))))</f>
        <v/>
      </c>
      <c r="N27" s="14" t="str">
        <f>IF($A27="","",IF($B27="Entrata",SUMIFS('Prima nota'!$E$4:$E$63,'Prima nota'!$C$4:$C$63,$A27,'Prima nota'!$A$4:$A$63,"&gt;="&amp;DATE($B$2,COLUMN()-2,1),'Prima nota'!$A$4:$A$63,"&lt;"&amp;DATE($B$2,COLUMN()-1,1)),SUMIFS('Prima nota'!$F$4:$F$63,'Prima nota'!$C$4:$C$63,$A27,'Prima nota'!$A$4:$A$63,"&gt;="&amp;DATE($B$2,COLUMN()-2,1),'Prima nota'!$A$4:$A$63,"&lt;"&amp;DATE($B$2,COLUMN()-1,1))))</f>
        <v/>
      </c>
      <c r="O27" s="15" t="str">
        <f t="shared" si="0"/>
        <v/>
      </c>
    </row>
    <row r="28" spans="1:15" x14ac:dyDescent="0.25">
      <c r="A28" s="11" t="str">
        <f>IF(Categorie!B27="","",Categorie!B27)</f>
        <v/>
      </c>
      <c r="B28" s="13" t="str">
        <f>IF(Categorie!B27="","",Categorie!A27)</f>
        <v/>
      </c>
      <c r="C28" s="14" t="str">
        <f>IF($A28="","",IF($B28="Entrata",SUMIFS('Prima nota'!$E$4:$E$63,'Prima nota'!$C$4:$C$63,$A28,'Prima nota'!$A$4:$A$63,"&gt;="&amp;DATE($B$2,COLUMN()-2,1),'Prima nota'!$A$4:$A$63,"&lt;"&amp;DATE($B$2,COLUMN()-1,1)),SUMIFS('Prima nota'!$F$4:$F$63,'Prima nota'!$C$4:$C$63,$A28,'Prima nota'!$A$4:$A$63,"&gt;="&amp;DATE($B$2,COLUMN()-2,1),'Prima nota'!$A$4:$A$63,"&lt;"&amp;DATE($B$2,COLUMN()-1,1))))</f>
        <v/>
      </c>
      <c r="D28" s="14" t="str">
        <f>IF($A28="","",IF($B28="Entrata",SUMIFS('Prima nota'!$E$4:$E$63,'Prima nota'!$C$4:$C$63,$A28,'Prima nota'!$A$4:$A$63,"&gt;="&amp;DATE($B$2,COLUMN()-2,1),'Prima nota'!$A$4:$A$63,"&lt;"&amp;DATE($B$2,COLUMN()-1,1)),SUMIFS('Prima nota'!$F$4:$F$63,'Prima nota'!$C$4:$C$63,$A28,'Prima nota'!$A$4:$A$63,"&gt;="&amp;DATE($B$2,COLUMN()-2,1),'Prima nota'!$A$4:$A$63,"&lt;"&amp;DATE($B$2,COLUMN()-1,1))))</f>
        <v/>
      </c>
      <c r="E28" s="14" t="str">
        <f>IF($A28="","",IF($B28="Entrata",SUMIFS('Prima nota'!$E$4:$E$63,'Prima nota'!$C$4:$C$63,$A28,'Prima nota'!$A$4:$A$63,"&gt;="&amp;DATE($B$2,COLUMN()-2,1),'Prima nota'!$A$4:$A$63,"&lt;"&amp;DATE($B$2,COLUMN()-1,1)),SUMIFS('Prima nota'!$F$4:$F$63,'Prima nota'!$C$4:$C$63,$A28,'Prima nota'!$A$4:$A$63,"&gt;="&amp;DATE($B$2,COLUMN()-2,1),'Prima nota'!$A$4:$A$63,"&lt;"&amp;DATE($B$2,COLUMN()-1,1))))</f>
        <v/>
      </c>
      <c r="F28" s="14" t="str">
        <f>IF($A28="","",IF($B28="Entrata",SUMIFS('Prima nota'!$E$4:$E$63,'Prima nota'!$C$4:$C$63,$A28,'Prima nota'!$A$4:$A$63,"&gt;="&amp;DATE($B$2,COLUMN()-2,1),'Prima nota'!$A$4:$A$63,"&lt;"&amp;DATE($B$2,COLUMN()-1,1)),SUMIFS('Prima nota'!$F$4:$F$63,'Prima nota'!$C$4:$C$63,$A28,'Prima nota'!$A$4:$A$63,"&gt;="&amp;DATE($B$2,COLUMN()-2,1),'Prima nota'!$A$4:$A$63,"&lt;"&amp;DATE($B$2,COLUMN()-1,1))))</f>
        <v/>
      </c>
      <c r="G28" s="14" t="str">
        <f>IF($A28="","",IF($B28="Entrata",SUMIFS('Prima nota'!$E$4:$E$63,'Prima nota'!$C$4:$C$63,$A28,'Prima nota'!$A$4:$A$63,"&gt;="&amp;DATE($B$2,COLUMN()-2,1),'Prima nota'!$A$4:$A$63,"&lt;"&amp;DATE($B$2,COLUMN()-1,1)),SUMIFS('Prima nota'!$F$4:$F$63,'Prima nota'!$C$4:$C$63,$A28,'Prima nota'!$A$4:$A$63,"&gt;="&amp;DATE($B$2,COLUMN()-2,1),'Prima nota'!$A$4:$A$63,"&lt;"&amp;DATE($B$2,COLUMN()-1,1))))</f>
        <v/>
      </c>
      <c r="H28" s="14" t="str">
        <f>IF($A28="","",IF($B28="Entrata",SUMIFS('Prima nota'!$E$4:$E$63,'Prima nota'!$C$4:$C$63,$A28,'Prima nota'!$A$4:$A$63,"&gt;="&amp;DATE($B$2,COLUMN()-2,1),'Prima nota'!$A$4:$A$63,"&lt;"&amp;DATE($B$2,COLUMN()-1,1)),SUMIFS('Prima nota'!$F$4:$F$63,'Prima nota'!$C$4:$C$63,$A28,'Prima nota'!$A$4:$A$63,"&gt;="&amp;DATE($B$2,COLUMN()-2,1),'Prima nota'!$A$4:$A$63,"&lt;"&amp;DATE($B$2,COLUMN()-1,1))))</f>
        <v/>
      </c>
      <c r="I28" s="14" t="str">
        <f>IF($A28="","",IF($B28="Entrata",SUMIFS('Prima nota'!$E$4:$E$63,'Prima nota'!$C$4:$C$63,$A28,'Prima nota'!$A$4:$A$63,"&gt;="&amp;DATE($B$2,COLUMN()-2,1),'Prima nota'!$A$4:$A$63,"&lt;"&amp;DATE($B$2,COLUMN()-1,1)),SUMIFS('Prima nota'!$F$4:$F$63,'Prima nota'!$C$4:$C$63,$A28,'Prima nota'!$A$4:$A$63,"&gt;="&amp;DATE($B$2,COLUMN()-2,1),'Prima nota'!$A$4:$A$63,"&lt;"&amp;DATE($B$2,COLUMN()-1,1))))</f>
        <v/>
      </c>
      <c r="J28" s="14" t="str">
        <f>IF($A28="","",IF($B28="Entrata",SUMIFS('Prima nota'!$E$4:$E$63,'Prima nota'!$C$4:$C$63,$A28,'Prima nota'!$A$4:$A$63,"&gt;="&amp;DATE($B$2,COLUMN()-2,1),'Prima nota'!$A$4:$A$63,"&lt;"&amp;DATE($B$2,COLUMN()-1,1)),SUMIFS('Prima nota'!$F$4:$F$63,'Prima nota'!$C$4:$C$63,$A28,'Prima nota'!$A$4:$A$63,"&gt;="&amp;DATE($B$2,COLUMN()-2,1),'Prima nota'!$A$4:$A$63,"&lt;"&amp;DATE($B$2,COLUMN()-1,1))))</f>
        <v/>
      </c>
      <c r="K28" s="14" t="str">
        <f>IF($A28="","",IF($B28="Entrata",SUMIFS('Prima nota'!$E$4:$E$63,'Prima nota'!$C$4:$C$63,$A28,'Prima nota'!$A$4:$A$63,"&gt;="&amp;DATE($B$2,COLUMN()-2,1),'Prima nota'!$A$4:$A$63,"&lt;"&amp;DATE($B$2,COLUMN()-1,1)),SUMIFS('Prima nota'!$F$4:$F$63,'Prima nota'!$C$4:$C$63,$A28,'Prima nota'!$A$4:$A$63,"&gt;="&amp;DATE($B$2,COLUMN()-2,1),'Prima nota'!$A$4:$A$63,"&lt;"&amp;DATE($B$2,COLUMN()-1,1))))</f>
        <v/>
      </c>
      <c r="L28" s="14" t="str">
        <f>IF($A28="","",IF($B28="Entrata",SUMIFS('Prima nota'!$E$4:$E$63,'Prima nota'!$C$4:$C$63,$A28,'Prima nota'!$A$4:$A$63,"&gt;="&amp;DATE($B$2,COLUMN()-2,1),'Prima nota'!$A$4:$A$63,"&lt;"&amp;DATE($B$2,COLUMN()-1,1)),SUMIFS('Prima nota'!$F$4:$F$63,'Prima nota'!$C$4:$C$63,$A28,'Prima nota'!$A$4:$A$63,"&gt;="&amp;DATE($B$2,COLUMN()-2,1),'Prima nota'!$A$4:$A$63,"&lt;"&amp;DATE($B$2,COLUMN()-1,1))))</f>
        <v/>
      </c>
      <c r="M28" s="14" t="str">
        <f>IF($A28="","",IF($B28="Entrata",SUMIFS('Prima nota'!$E$4:$E$63,'Prima nota'!$C$4:$C$63,$A28,'Prima nota'!$A$4:$A$63,"&gt;="&amp;DATE($B$2,COLUMN()-2,1),'Prima nota'!$A$4:$A$63,"&lt;"&amp;DATE($B$2,COLUMN()-1,1)),SUMIFS('Prima nota'!$F$4:$F$63,'Prima nota'!$C$4:$C$63,$A28,'Prima nota'!$A$4:$A$63,"&gt;="&amp;DATE($B$2,COLUMN()-2,1),'Prima nota'!$A$4:$A$63,"&lt;"&amp;DATE($B$2,COLUMN()-1,1))))</f>
        <v/>
      </c>
      <c r="N28" s="14" t="str">
        <f>IF($A28="","",IF($B28="Entrata",SUMIFS('Prima nota'!$E$4:$E$63,'Prima nota'!$C$4:$C$63,$A28,'Prima nota'!$A$4:$A$63,"&gt;="&amp;DATE($B$2,COLUMN()-2,1),'Prima nota'!$A$4:$A$63,"&lt;"&amp;DATE($B$2,COLUMN()-1,1)),SUMIFS('Prima nota'!$F$4:$F$63,'Prima nota'!$C$4:$C$63,$A28,'Prima nota'!$A$4:$A$63,"&gt;="&amp;DATE($B$2,COLUMN()-2,1),'Prima nota'!$A$4:$A$63,"&lt;"&amp;DATE($B$2,COLUMN()-1,1))))</f>
        <v/>
      </c>
      <c r="O28" s="15" t="str">
        <f t="shared" si="0"/>
        <v/>
      </c>
    </row>
    <row r="29" spans="1:15" x14ac:dyDescent="0.25">
      <c r="A29" s="11" t="str">
        <f>IF(Categorie!B28="","",Categorie!B28)</f>
        <v/>
      </c>
      <c r="B29" s="13" t="str">
        <f>IF(Categorie!B28="","",Categorie!A28)</f>
        <v/>
      </c>
      <c r="C29" s="14" t="str">
        <f>IF($A29="","",IF($B29="Entrata",SUMIFS('Prima nota'!$E$4:$E$63,'Prima nota'!$C$4:$C$63,$A29,'Prima nota'!$A$4:$A$63,"&gt;="&amp;DATE($B$2,COLUMN()-2,1),'Prima nota'!$A$4:$A$63,"&lt;"&amp;DATE($B$2,COLUMN()-1,1)),SUMIFS('Prima nota'!$F$4:$F$63,'Prima nota'!$C$4:$C$63,$A29,'Prima nota'!$A$4:$A$63,"&gt;="&amp;DATE($B$2,COLUMN()-2,1),'Prima nota'!$A$4:$A$63,"&lt;"&amp;DATE($B$2,COLUMN()-1,1))))</f>
        <v/>
      </c>
      <c r="D29" s="14" t="str">
        <f>IF($A29="","",IF($B29="Entrata",SUMIFS('Prima nota'!$E$4:$E$63,'Prima nota'!$C$4:$C$63,$A29,'Prima nota'!$A$4:$A$63,"&gt;="&amp;DATE($B$2,COLUMN()-2,1),'Prima nota'!$A$4:$A$63,"&lt;"&amp;DATE($B$2,COLUMN()-1,1)),SUMIFS('Prima nota'!$F$4:$F$63,'Prima nota'!$C$4:$C$63,$A29,'Prima nota'!$A$4:$A$63,"&gt;="&amp;DATE($B$2,COLUMN()-2,1),'Prima nota'!$A$4:$A$63,"&lt;"&amp;DATE($B$2,COLUMN()-1,1))))</f>
        <v/>
      </c>
      <c r="E29" s="14" t="str">
        <f>IF($A29="","",IF($B29="Entrata",SUMIFS('Prima nota'!$E$4:$E$63,'Prima nota'!$C$4:$C$63,$A29,'Prima nota'!$A$4:$A$63,"&gt;="&amp;DATE($B$2,COLUMN()-2,1),'Prima nota'!$A$4:$A$63,"&lt;"&amp;DATE($B$2,COLUMN()-1,1)),SUMIFS('Prima nota'!$F$4:$F$63,'Prima nota'!$C$4:$C$63,$A29,'Prima nota'!$A$4:$A$63,"&gt;="&amp;DATE($B$2,COLUMN()-2,1),'Prima nota'!$A$4:$A$63,"&lt;"&amp;DATE($B$2,COLUMN()-1,1))))</f>
        <v/>
      </c>
      <c r="F29" s="14" t="str">
        <f>IF($A29="","",IF($B29="Entrata",SUMIFS('Prima nota'!$E$4:$E$63,'Prima nota'!$C$4:$C$63,$A29,'Prima nota'!$A$4:$A$63,"&gt;="&amp;DATE($B$2,COLUMN()-2,1),'Prima nota'!$A$4:$A$63,"&lt;"&amp;DATE($B$2,COLUMN()-1,1)),SUMIFS('Prima nota'!$F$4:$F$63,'Prima nota'!$C$4:$C$63,$A29,'Prima nota'!$A$4:$A$63,"&gt;="&amp;DATE($B$2,COLUMN()-2,1),'Prima nota'!$A$4:$A$63,"&lt;"&amp;DATE($B$2,COLUMN()-1,1))))</f>
        <v/>
      </c>
      <c r="G29" s="14" t="str">
        <f>IF($A29="","",IF($B29="Entrata",SUMIFS('Prima nota'!$E$4:$E$63,'Prima nota'!$C$4:$C$63,$A29,'Prima nota'!$A$4:$A$63,"&gt;="&amp;DATE($B$2,COLUMN()-2,1),'Prima nota'!$A$4:$A$63,"&lt;"&amp;DATE($B$2,COLUMN()-1,1)),SUMIFS('Prima nota'!$F$4:$F$63,'Prima nota'!$C$4:$C$63,$A29,'Prima nota'!$A$4:$A$63,"&gt;="&amp;DATE($B$2,COLUMN()-2,1),'Prima nota'!$A$4:$A$63,"&lt;"&amp;DATE($B$2,COLUMN()-1,1))))</f>
        <v/>
      </c>
      <c r="H29" s="14" t="str">
        <f>IF($A29="","",IF($B29="Entrata",SUMIFS('Prima nota'!$E$4:$E$63,'Prima nota'!$C$4:$C$63,$A29,'Prima nota'!$A$4:$A$63,"&gt;="&amp;DATE($B$2,COLUMN()-2,1),'Prima nota'!$A$4:$A$63,"&lt;"&amp;DATE($B$2,COLUMN()-1,1)),SUMIFS('Prima nota'!$F$4:$F$63,'Prima nota'!$C$4:$C$63,$A29,'Prima nota'!$A$4:$A$63,"&gt;="&amp;DATE($B$2,COLUMN()-2,1),'Prima nota'!$A$4:$A$63,"&lt;"&amp;DATE($B$2,COLUMN()-1,1))))</f>
        <v/>
      </c>
      <c r="I29" s="14" t="str">
        <f>IF($A29="","",IF($B29="Entrata",SUMIFS('Prima nota'!$E$4:$E$63,'Prima nota'!$C$4:$C$63,$A29,'Prima nota'!$A$4:$A$63,"&gt;="&amp;DATE($B$2,COLUMN()-2,1),'Prima nota'!$A$4:$A$63,"&lt;"&amp;DATE($B$2,COLUMN()-1,1)),SUMIFS('Prima nota'!$F$4:$F$63,'Prima nota'!$C$4:$C$63,$A29,'Prima nota'!$A$4:$A$63,"&gt;="&amp;DATE($B$2,COLUMN()-2,1),'Prima nota'!$A$4:$A$63,"&lt;"&amp;DATE($B$2,COLUMN()-1,1))))</f>
        <v/>
      </c>
      <c r="J29" s="14" t="str">
        <f>IF($A29="","",IF($B29="Entrata",SUMIFS('Prima nota'!$E$4:$E$63,'Prima nota'!$C$4:$C$63,$A29,'Prima nota'!$A$4:$A$63,"&gt;="&amp;DATE($B$2,COLUMN()-2,1),'Prima nota'!$A$4:$A$63,"&lt;"&amp;DATE($B$2,COLUMN()-1,1)),SUMIFS('Prima nota'!$F$4:$F$63,'Prima nota'!$C$4:$C$63,$A29,'Prima nota'!$A$4:$A$63,"&gt;="&amp;DATE($B$2,COLUMN()-2,1),'Prima nota'!$A$4:$A$63,"&lt;"&amp;DATE($B$2,COLUMN()-1,1))))</f>
        <v/>
      </c>
      <c r="K29" s="14" t="str">
        <f>IF($A29="","",IF($B29="Entrata",SUMIFS('Prima nota'!$E$4:$E$63,'Prima nota'!$C$4:$C$63,$A29,'Prima nota'!$A$4:$A$63,"&gt;="&amp;DATE($B$2,COLUMN()-2,1),'Prima nota'!$A$4:$A$63,"&lt;"&amp;DATE($B$2,COLUMN()-1,1)),SUMIFS('Prima nota'!$F$4:$F$63,'Prima nota'!$C$4:$C$63,$A29,'Prima nota'!$A$4:$A$63,"&gt;="&amp;DATE($B$2,COLUMN()-2,1),'Prima nota'!$A$4:$A$63,"&lt;"&amp;DATE($B$2,COLUMN()-1,1))))</f>
        <v/>
      </c>
      <c r="L29" s="14" t="str">
        <f>IF($A29="","",IF($B29="Entrata",SUMIFS('Prima nota'!$E$4:$E$63,'Prima nota'!$C$4:$C$63,$A29,'Prima nota'!$A$4:$A$63,"&gt;="&amp;DATE($B$2,COLUMN()-2,1),'Prima nota'!$A$4:$A$63,"&lt;"&amp;DATE($B$2,COLUMN()-1,1)),SUMIFS('Prima nota'!$F$4:$F$63,'Prima nota'!$C$4:$C$63,$A29,'Prima nota'!$A$4:$A$63,"&gt;="&amp;DATE($B$2,COLUMN()-2,1),'Prima nota'!$A$4:$A$63,"&lt;"&amp;DATE($B$2,COLUMN()-1,1))))</f>
        <v/>
      </c>
      <c r="M29" s="14" t="str">
        <f>IF($A29="","",IF($B29="Entrata",SUMIFS('Prima nota'!$E$4:$E$63,'Prima nota'!$C$4:$C$63,$A29,'Prima nota'!$A$4:$A$63,"&gt;="&amp;DATE($B$2,COLUMN()-2,1),'Prima nota'!$A$4:$A$63,"&lt;"&amp;DATE($B$2,COLUMN()-1,1)),SUMIFS('Prima nota'!$F$4:$F$63,'Prima nota'!$C$4:$C$63,$A29,'Prima nota'!$A$4:$A$63,"&gt;="&amp;DATE($B$2,COLUMN()-2,1),'Prima nota'!$A$4:$A$63,"&lt;"&amp;DATE($B$2,COLUMN()-1,1))))</f>
        <v/>
      </c>
      <c r="N29" s="14" t="str">
        <f>IF($A29="","",IF($B29="Entrata",SUMIFS('Prima nota'!$E$4:$E$63,'Prima nota'!$C$4:$C$63,$A29,'Prima nota'!$A$4:$A$63,"&gt;="&amp;DATE($B$2,COLUMN()-2,1),'Prima nota'!$A$4:$A$63,"&lt;"&amp;DATE($B$2,COLUMN()-1,1)),SUMIFS('Prima nota'!$F$4:$F$63,'Prima nota'!$C$4:$C$63,$A29,'Prima nota'!$A$4:$A$63,"&gt;="&amp;DATE($B$2,COLUMN()-2,1),'Prima nota'!$A$4:$A$63,"&lt;"&amp;DATE($B$2,COLUMN()-1,1))))</f>
        <v/>
      </c>
      <c r="O29" s="15" t="str">
        <f t="shared" si="0"/>
        <v/>
      </c>
    </row>
    <row r="30" spans="1:15" x14ac:dyDescent="0.25">
      <c r="A30" s="11" t="str">
        <f>IF(Categorie!B29="","",Categorie!B29)</f>
        <v/>
      </c>
      <c r="B30" s="13" t="str">
        <f>IF(Categorie!B29="","",Categorie!A29)</f>
        <v/>
      </c>
      <c r="C30" s="14" t="str">
        <f>IF($A30="","",IF($B30="Entrata",SUMIFS('Prima nota'!$E$4:$E$63,'Prima nota'!$C$4:$C$63,$A30,'Prima nota'!$A$4:$A$63,"&gt;="&amp;DATE($B$2,COLUMN()-2,1),'Prima nota'!$A$4:$A$63,"&lt;"&amp;DATE($B$2,COLUMN()-1,1)),SUMIFS('Prima nota'!$F$4:$F$63,'Prima nota'!$C$4:$C$63,$A30,'Prima nota'!$A$4:$A$63,"&gt;="&amp;DATE($B$2,COLUMN()-2,1),'Prima nota'!$A$4:$A$63,"&lt;"&amp;DATE($B$2,COLUMN()-1,1))))</f>
        <v/>
      </c>
      <c r="D30" s="14" t="str">
        <f>IF($A30="","",IF($B30="Entrata",SUMIFS('Prima nota'!$E$4:$E$63,'Prima nota'!$C$4:$C$63,$A30,'Prima nota'!$A$4:$A$63,"&gt;="&amp;DATE($B$2,COLUMN()-2,1),'Prima nota'!$A$4:$A$63,"&lt;"&amp;DATE($B$2,COLUMN()-1,1)),SUMIFS('Prima nota'!$F$4:$F$63,'Prima nota'!$C$4:$C$63,$A30,'Prima nota'!$A$4:$A$63,"&gt;="&amp;DATE($B$2,COLUMN()-2,1),'Prima nota'!$A$4:$A$63,"&lt;"&amp;DATE($B$2,COLUMN()-1,1))))</f>
        <v/>
      </c>
      <c r="E30" s="14" t="str">
        <f>IF($A30="","",IF($B30="Entrata",SUMIFS('Prima nota'!$E$4:$E$63,'Prima nota'!$C$4:$C$63,$A30,'Prima nota'!$A$4:$A$63,"&gt;="&amp;DATE($B$2,COLUMN()-2,1),'Prima nota'!$A$4:$A$63,"&lt;"&amp;DATE($B$2,COLUMN()-1,1)),SUMIFS('Prima nota'!$F$4:$F$63,'Prima nota'!$C$4:$C$63,$A30,'Prima nota'!$A$4:$A$63,"&gt;="&amp;DATE($B$2,COLUMN()-2,1),'Prima nota'!$A$4:$A$63,"&lt;"&amp;DATE($B$2,COLUMN()-1,1))))</f>
        <v/>
      </c>
      <c r="F30" s="14" t="str">
        <f>IF($A30="","",IF($B30="Entrata",SUMIFS('Prima nota'!$E$4:$E$63,'Prima nota'!$C$4:$C$63,$A30,'Prima nota'!$A$4:$A$63,"&gt;="&amp;DATE($B$2,COLUMN()-2,1),'Prima nota'!$A$4:$A$63,"&lt;"&amp;DATE($B$2,COLUMN()-1,1)),SUMIFS('Prima nota'!$F$4:$F$63,'Prima nota'!$C$4:$C$63,$A30,'Prima nota'!$A$4:$A$63,"&gt;="&amp;DATE($B$2,COLUMN()-2,1),'Prima nota'!$A$4:$A$63,"&lt;"&amp;DATE($B$2,COLUMN()-1,1))))</f>
        <v/>
      </c>
      <c r="G30" s="14" t="str">
        <f>IF($A30="","",IF($B30="Entrata",SUMIFS('Prima nota'!$E$4:$E$63,'Prima nota'!$C$4:$C$63,$A30,'Prima nota'!$A$4:$A$63,"&gt;="&amp;DATE($B$2,COLUMN()-2,1),'Prima nota'!$A$4:$A$63,"&lt;"&amp;DATE($B$2,COLUMN()-1,1)),SUMIFS('Prima nota'!$F$4:$F$63,'Prima nota'!$C$4:$C$63,$A30,'Prima nota'!$A$4:$A$63,"&gt;="&amp;DATE($B$2,COLUMN()-2,1),'Prima nota'!$A$4:$A$63,"&lt;"&amp;DATE($B$2,COLUMN()-1,1))))</f>
        <v/>
      </c>
      <c r="H30" s="14" t="str">
        <f>IF($A30="","",IF($B30="Entrata",SUMIFS('Prima nota'!$E$4:$E$63,'Prima nota'!$C$4:$C$63,$A30,'Prima nota'!$A$4:$A$63,"&gt;="&amp;DATE($B$2,COLUMN()-2,1),'Prima nota'!$A$4:$A$63,"&lt;"&amp;DATE($B$2,COLUMN()-1,1)),SUMIFS('Prima nota'!$F$4:$F$63,'Prima nota'!$C$4:$C$63,$A30,'Prima nota'!$A$4:$A$63,"&gt;="&amp;DATE($B$2,COLUMN()-2,1),'Prima nota'!$A$4:$A$63,"&lt;"&amp;DATE($B$2,COLUMN()-1,1))))</f>
        <v/>
      </c>
      <c r="I30" s="14" t="str">
        <f>IF($A30="","",IF($B30="Entrata",SUMIFS('Prima nota'!$E$4:$E$63,'Prima nota'!$C$4:$C$63,$A30,'Prima nota'!$A$4:$A$63,"&gt;="&amp;DATE($B$2,COLUMN()-2,1),'Prima nota'!$A$4:$A$63,"&lt;"&amp;DATE($B$2,COLUMN()-1,1)),SUMIFS('Prima nota'!$F$4:$F$63,'Prima nota'!$C$4:$C$63,$A30,'Prima nota'!$A$4:$A$63,"&gt;="&amp;DATE($B$2,COLUMN()-2,1),'Prima nota'!$A$4:$A$63,"&lt;"&amp;DATE($B$2,COLUMN()-1,1))))</f>
        <v/>
      </c>
      <c r="J30" s="14" t="str">
        <f>IF($A30="","",IF($B30="Entrata",SUMIFS('Prima nota'!$E$4:$E$63,'Prima nota'!$C$4:$C$63,$A30,'Prima nota'!$A$4:$A$63,"&gt;="&amp;DATE($B$2,COLUMN()-2,1),'Prima nota'!$A$4:$A$63,"&lt;"&amp;DATE($B$2,COLUMN()-1,1)),SUMIFS('Prima nota'!$F$4:$F$63,'Prima nota'!$C$4:$C$63,$A30,'Prima nota'!$A$4:$A$63,"&gt;="&amp;DATE($B$2,COLUMN()-2,1),'Prima nota'!$A$4:$A$63,"&lt;"&amp;DATE($B$2,COLUMN()-1,1))))</f>
        <v/>
      </c>
      <c r="K30" s="14" t="str">
        <f>IF($A30="","",IF($B30="Entrata",SUMIFS('Prima nota'!$E$4:$E$63,'Prima nota'!$C$4:$C$63,$A30,'Prima nota'!$A$4:$A$63,"&gt;="&amp;DATE($B$2,COLUMN()-2,1),'Prima nota'!$A$4:$A$63,"&lt;"&amp;DATE($B$2,COLUMN()-1,1)),SUMIFS('Prima nota'!$F$4:$F$63,'Prima nota'!$C$4:$C$63,$A30,'Prima nota'!$A$4:$A$63,"&gt;="&amp;DATE($B$2,COLUMN()-2,1),'Prima nota'!$A$4:$A$63,"&lt;"&amp;DATE($B$2,COLUMN()-1,1))))</f>
        <v/>
      </c>
      <c r="L30" s="14" t="str">
        <f>IF($A30="","",IF($B30="Entrata",SUMIFS('Prima nota'!$E$4:$E$63,'Prima nota'!$C$4:$C$63,$A30,'Prima nota'!$A$4:$A$63,"&gt;="&amp;DATE($B$2,COLUMN()-2,1),'Prima nota'!$A$4:$A$63,"&lt;"&amp;DATE($B$2,COLUMN()-1,1)),SUMIFS('Prima nota'!$F$4:$F$63,'Prima nota'!$C$4:$C$63,$A30,'Prima nota'!$A$4:$A$63,"&gt;="&amp;DATE($B$2,COLUMN()-2,1),'Prima nota'!$A$4:$A$63,"&lt;"&amp;DATE($B$2,COLUMN()-1,1))))</f>
        <v/>
      </c>
      <c r="M30" s="14" t="str">
        <f>IF($A30="","",IF($B30="Entrata",SUMIFS('Prima nota'!$E$4:$E$63,'Prima nota'!$C$4:$C$63,$A30,'Prima nota'!$A$4:$A$63,"&gt;="&amp;DATE($B$2,COLUMN()-2,1),'Prima nota'!$A$4:$A$63,"&lt;"&amp;DATE($B$2,COLUMN()-1,1)),SUMIFS('Prima nota'!$F$4:$F$63,'Prima nota'!$C$4:$C$63,$A30,'Prima nota'!$A$4:$A$63,"&gt;="&amp;DATE($B$2,COLUMN()-2,1),'Prima nota'!$A$4:$A$63,"&lt;"&amp;DATE($B$2,COLUMN()-1,1))))</f>
        <v/>
      </c>
      <c r="N30" s="14" t="str">
        <f>IF($A30="","",IF($B30="Entrata",SUMIFS('Prima nota'!$E$4:$E$63,'Prima nota'!$C$4:$C$63,$A30,'Prima nota'!$A$4:$A$63,"&gt;="&amp;DATE($B$2,COLUMN()-2,1),'Prima nota'!$A$4:$A$63,"&lt;"&amp;DATE($B$2,COLUMN()-1,1)),SUMIFS('Prima nota'!$F$4:$F$63,'Prima nota'!$C$4:$C$63,$A30,'Prima nota'!$A$4:$A$63,"&gt;="&amp;DATE($B$2,COLUMN()-2,1),'Prima nota'!$A$4:$A$63,"&lt;"&amp;DATE($B$2,COLUMN()-1,1))))</f>
        <v/>
      </c>
      <c r="O30" s="15" t="str">
        <f t="shared" si="0"/>
        <v/>
      </c>
    </row>
    <row r="31" spans="1:15" x14ac:dyDescent="0.25">
      <c r="A31" s="11" t="str">
        <f>IF(Categorie!B30="","",Categorie!B30)</f>
        <v/>
      </c>
      <c r="B31" s="13" t="str">
        <f>IF(Categorie!B30="","",Categorie!A30)</f>
        <v/>
      </c>
      <c r="C31" s="14" t="str">
        <f>IF($A31="","",IF($B31="Entrata",SUMIFS('Prima nota'!$E$4:$E$63,'Prima nota'!$C$4:$C$63,$A31,'Prima nota'!$A$4:$A$63,"&gt;="&amp;DATE($B$2,COLUMN()-2,1),'Prima nota'!$A$4:$A$63,"&lt;"&amp;DATE($B$2,COLUMN()-1,1)),SUMIFS('Prima nota'!$F$4:$F$63,'Prima nota'!$C$4:$C$63,$A31,'Prima nota'!$A$4:$A$63,"&gt;="&amp;DATE($B$2,COLUMN()-2,1),'Prima nota'!$A$4:$A$63,"&lt;"&amp;DATE($B$2,COLUMN()-1,1))))</f>
        <v/>
      </c>
      <c r="D31" s="14" t="str">
        <f>IF($A31="","",IF($B31="Entrata",SUMIFS('Prima nota'!$E$4:$E$63,'Prima nota'!$C$4:$C$63,$A31,'Prima nota'!$A$4:$A$63,"&gt;="&amp;DATE($B$2,COLUMN()-2,1),'Prima nota'!$A$4:$A$63,"&lt;"&amp;DATE($B$2,COLUMN()-1,1)),SUMIFS('Prima nota'!$F$4:$F$63,'Prima nota'!$C$4:$C$63,$A31,'Prima nota'!$A$4:$A$63,"&gt;="&amp;DATE($B$2,COLUMN()-2,1),'Prima nota'!$A$4:$A$63,"&lt;"&amp;DATE($B$2,COLUMN()-1,1))))</f>
        <v/>
      </c>
      <c r="E31" s="14" t="str">
        <f>IF($A31="","",IF($B31="Entrata",SUMIFS('Prima nota'!$E$4:$E$63,'Prima nota'!$C$4:$C$63,$A31,'Prima nota'!$A$4:$A$63,"&gt;="&amp;DATE($B$2,COLUMN()-2,1),'Prima nota'!$A$4:$A$63,"&lt;"&amp;DATE($B$2,COLUMN()-1,1)),SUMIFS('Prima nota'!$F$4:$F$63,'Prima nota'!$C$4:$C$63,$A31,'Prima nota'!$A$4:$A$63,"&gt;="&amp;DATE($B$2,COLUMN()-2,1),'Prima nota'!$A$4:$A$63,"&lt;"&amp;DATE($B$2,COLUMN()-1,1))))</f>
        <v/>
      </c>
      <c r="F31" s="14" t="str">
        <f>IF($A31="","",IF($B31="Entrata",SUMIFS('Prima nota'!$E$4:$E$63,'Prima nota'!$C$4:$C$63,$A31,'Prima nota'!$A$4:$A$63,"&gt;="&amp;DATE($B$2,COLUMN()-2,1),'Prima nota'!$A$4:$A$63,"&lt;"&amp;DATE($B$2,COLUMN()-1,1)),SUMIFS('Prima nota'!$F$4:$F$63,'Prima nota'!$C$4:$C$63,$A31,'Prima nota'!$A$4:$A$63,"&gt;="&amp;DATE($B$2,COLUMN()-2,1),'Prima nota'!$A$4:$A$63,"&lt;"&amp;DATE($B$2,COLUMN()-1,1))))</f>
        <v/>
      </c>
      <c r="G31" s="14" t="str">
        <f>IF($A31="","",IF($B31="Entrata",SUMIFS('Prima nota'!$E$4:$E$63,'Prima nota'!$C$4:$C$63,$A31,'Prima nota'!$A$4:$A$63,"&gt;="&amp;DATE($B$2,COLUMN()-2,1),'Prima nota'!$A$4:$A$63,"&lt;"&amp;DATE($B$2,COLUMN()-1,1)),SUMIFS('Prima nota'!$F$4:$F$63,'Prima nota'!$C$4:$C$63,$A31,'Prima nota'!$A$4:$A$63,"&gt;="&amp;DATE($B$2,COLUMN()-2,1),'Prima nota'!$A$4:$A$63,"&lt;"&amp;DATE($B$2,COLUMN()-1,1))))</f>
        <v/>
      </c>
      <c r="H31" s="14" t="str">
        <f>IF($A31="","",IF($B31="Entrata",SUMIFS('Prima nota'!$E$4:$E$63,'Prima nota'!$C$4:$C$63,$A31,'Prima nota'!$A$4:$A$63,"&gt;="&amp;DATE($B$2,COLUMN()-2,1),'Prima nota'!$A$4:$A$63,"&lt;"&amp;DATE($B$2,COLUMN()-1,1)),SUMIFS('Prima nota'!$F$4:$F$63,'Prima nota'!$C$4:$C$63,$A31,'Prima nota'!$A$4:$A$63,"&gt;="&amp;DATE($B$2,COLUMN()-2,1),'Prima nota'!$A$4:$A$63,"&lt;"&amp;DATE($B$2,COLUMN()-1,1))))</f>
        <v/>
      </c>
      <c r="I31" s="14" t="str">
        <f>IF($A31="","",IF($B31="Entrata",SUMIFS('Prima nota'!$E$4:$E$63,'Prima nota'!$C$4:$C$63,$A31,'Prima nota'!$A$4:$A$63,"&gt;="&amp;DATE($B$2,COLUMN()-2,1),'Prima nota'!$A$4:$A$63,"&lt;"&amp;DATE($B$2,COLUMN()-1,1)),SUMIFS('Prima nota'!$F$4:$F$63,'Prima nota'!$C$4:$C$63,$A31,'Prima nota'!$A$4:$A$63,"&gt;="&amp;DATE($B$2,COLUMN()-2,1),'Prima nota'!$A$4:$A$63,"&lt;"&amp;DATE($B$2,COLUMN()-1,1))))</f>
        <v/>
      </c>
      <c r="J31" s="14" t="str">
        <f>IF($A31="","",IF($B31="Entrata",SUMIFS('Prima nota'!$E$4:$E$63,'Prima nota'!$C$4:$C$63,$A31,'Prima nota'!$A$4:$A$63,"&gt;="&amp;DATE($B$2,COLUMN()-2,1),'Prima nota'!$A$4:$A$63,"&lt;"&amp;DATE($B$2,COLUMN()-1,1)),SUMIFS('Prima nota'!$F$4:$F$63,'Prima nota'!$C$4:$C$63,$A31,'Prima nota'!$A$4:$A$63,"&gt;="&amp;DATE($B$2,COLUMN()-2,1),'Prima nota'!$A$4:$A$63,"&lt;"&amp;DATE($B$2,COLUMN()-1,1))))</f>
        <v/>
      </c>
      <c r="K31" s="14" t="str">
        <f>IF($A31="","",IF($B31="Entrata",SUMIFS('Prima nota'!$E$4:$E$63,'Prima nota'!$C$4:$C$63,$A31,'Prima nota'!$A$4:$A$63,"&gt;="&amp;DATE($B$2,COLUMN()-2,1),'Prima nota'!$A$4:$A$63,"&lt;"&amp;DATE($B$2,COLUMN()-1,1)),SUMIFS('Prima nota'!$F$4:$F$63,'Prima nota'!$C$4:$C$63,$A31,'Prima nota'!$A$4:$A$63,"&gt;="&amp;DATE($B$2,COLUMN()-2,1),'Prima nota'!$A$4:$A$63,"&lt;"&amp;DATE($B$2,COLUMN()-1,1))))</f>
        <v/>
      </c>
      <c r="L31" s="14" t="str">
        <f>IF($A31="","",IF($B31="Entrata",SUMIFS('Prima nota'!$E$4:$E$63,'Prima nota'!$C$4:$C$63,$A31,'Prima nota'!$A$4:$A$63,"&gt;="&amp;DATE($B$2,COLUMN()-2,1),'Prima nota'!$A$4:$A$63,"&lt;"&amp;DATE($B$2,COLUMN()-1,1)),SUMIFS('Prima nota'!$F$4:$F$63,'Prima nota'!$C$4:$C$63,$A31,'Prima nota'!$A$4:$A$63,"&gt;="&amp;DATE($B$2,COLUMN()-2,1),'Prima nota'!$A$4:$A$63,"&lt;"&amp;DATE($B$2,COLUMN()-1,1))))</f>
        <v/>
      </c>
      <c r="M31" s="14" t="str">
        <f>IF($A31="","",IF($B31="Entrata",SUMIFS('Prima nota'!$E$4:$E$63,'Prima nota'!$C$4:$C$63,$A31,'Prima nota'!$A$4:$A$63,"&gt;="&amp;DATE($B$2,COLUMN()-2,1),'Prima nota'!$A$4:$A$63,"&lt;"&amp;DATE($B$2,COLUMN()-1,1)),SUMIFS('Prima nota'!$F$4:$F$63,'Prima nota'!$C$4:$C$63,$A31,'Prima nota'!$A$4:$A$63,"&gt;="&amp;DATE($B$2,COLUMN()-2,1),'Prima nota'!$A$4:$A$63,"&lt;"&amp;DATE($B$2,COLUMN()-1,1))))</f>
        <v/>
      </c>
      <c r="N31" s="14" t="str">
        <f>IF($A31="","",IF($B31="Entrata",SUMIFS('Prima nota'!$E$4:$E$63,'Prima nota'!$C$4:$C$63,$A31,'Prima nota'!$A$4:$A$63,"&gt;="&amp;DATE($B$2,COLUMN()-2,1),'Prima nota'!$A$4:$A$63,"&lt;"&amp;DATE($B$2,COLUMN()-1,1)),SUMIFS('Prima nota'!$F$4:$F$63,'Prima nota'!$C$4:$C$63,$A31,'Prima nota'!$A$4:$A$63,"&gt;="&amp;DATE($B$2,COLUMN()-2,1),'Prima nota'!$A$4:$A$63,"&lt;"&amp;DATE($B$2,COLUMN()-1,1))))</f>
        <v/>
      </c>
      <c r="O31" s="15" t="str">
        <f t="shared" si="0"/>
        <v/>
      </c>
    </row>
    <row r="32" spans="1:15" ht="26.1" customHeight="1" x14ac:dyDescent="0.25">
      <c r="A32" s="8" t="s">
        <v>120</v>
      </c>
      <c r="B32" s="9"/>
      <c r="C32" s="16">
        <f t="shared" ref="C32:O32" si="1">SUMIF($B$4:$B$31,"Entrata",C$4:C$31)</f>
        <v>4880</v>
      </c>
      <c r="D32" s="16">
        <f t="shared" si="1"/>
        <v>5612</v>
      </c>
      <c r="E32" s="16">
        <f t="shared" si="1"/>
        <v>6710</v>
      </c>
      <c r="F32" s="16">
        <f t="shared" si="1"/>
        <v>0</v>
      </c>
      <c r="G32" s="16">
        <f t="shared" si="1"/>
        <v>0</v>
      </c>
      <c r="H32" s="16">
        <f t="shared" si="1"/>
        <v>0</v>
      </c>
      <c r="I32" s="16">
        <f t="shared" si="1"/>
        <v>0</v>
      </c>
      <c r="J32" s="16">
        <f t="shared" si="1"/>
        <v>0</v>
      </c>
      <c r="K32" s="16">
        <f t="shared" si="1"/>
        <v>0</v>
      </c>
      <c r="L32" s="16">
        <f t="shared" si="1"/>
        <v>0</v>
      </c>
      <c r="M32" s="16">
        <f t="shared" si="1"/>
        <v>0</v>
      </c>
      <c r="N32" s="16">
        <f t="shared" si="1"/>
        <v>0</v>
      </c>
      <c r="O32" s="16">
        <f t="shared" si="1"/>
        <v>17202</v>
      </c>
    </row>
    <row r="33" spans="1:15" ht="26.1" customHeight="1" x14ac:dyDescent="0.25">
      <c r="A33" s="8" t="s">
        <v>121</v>
      </c>
      <c r="B33" s="9"/>
      <c r="C33" s="16">
        <f t="shared" ref="C33:O33" si="2">SUMIF($B$4:$B$31,"Uscita",C$4:C$31)</f>
        <v>15448.5</v>
      </c>
      <c r="D33" s="16">
        <f t="shared" si="2"/>
        <v>11531.4</v>
      </c>
      <c r="E33" s="16">
        <f t="shared" si="2"/>
        <v>2200</v>
      </c>
      <c r="F33" s="16">
        <f t="shared" si="2"/>
        <v>0</v>
      </c>
      <c r="G33" s="16">
        <f t="shared" si="2"/>
        <v>0</v>
      </c>
      <c r="H33" s="16">
        <f t="shared" si="2"/>
        <v>0</v>
      </c>
      <c r="I33" s="16">
        <f t="shared" si="2"/>
        <v>0</v>
      </c>
      <c r="J33" s="16">
        <f t="shared" si="2"/>
        <v>0</v>
      </c>
      <c r="K33" s="16">
        <f t="shared" si="2"/>
        <v>0</v>
      </c>
      <c r="L33" s="16">
        <f t="shared" si="2"/>
        <v>0</v>
      </c>
      <c r="M33" s="16">
        <f t="shared" si="2"/>
        <v>0</v>
      </c>
      <c r="N33" s="16">
        <f t="shared" si="2"/>
        <v>0</v>
      </c>
      <c r="O33" s="16">
        <f t="shared" si="2"/>
        <v>29179.9</v>
      </c>
    </row>
    <row r="34" spans="1:15" ht="26.1" customHeight="1" x14ac:dyDescent="0.25">
      <c r="A34" s="17" t="s">
        <v>122</v>
      </c>
      <c r="B34" s="18"/>
      <c r="C34" s="19">
        <f t="shared" ref="C34:O34" si="3">C32-C33</f>
        <v>-10568.5</v>
      </c>
      <c r="D34" s="19">
        <f t="shared" si="3"/>
        <v>-5919.4</v>
      </c>
      <c r="E34" s="19">
        <f t="shared" si="3"/>
        <v>4510</v>
      </c>
      <c r="F34" s="19">
        <f t="shared" si="3"/>
        <v>0</v>
      </c>
      <c r="G34" s="19">
        <f t="shared" si="3"/>
        <v>0</v>
      </c>
      <c r="H34" s="19">
        <f t="shared" si="3"/>
        <v>0</v>
      </c>
      <c r="I34" s="19">
        <f t="shared" si="3"/>
        <v>0</v>
      </c>
      <c r="J34" s="19">
        <f t="shared" si="3"/>
        <v>0</v>
      </c>
      <c r="K34" s="19">
        <f t="shared" si="3"/>
        <v>0</v>
      </c>
      <c r="L34" s="19">
        <f t="shared" si="3"/>
        <v>0</v>
      </c>
      <c r="M34" s="19">
        <f t="shared" si="3"/>
        <v>0</v>
      </c>
      <c r="N34" s="19">
        <f t="shared" si="3"/>
        <v>0</v>
      </c>
      <c r="O34" s="19">
        <f t="shared" si="3"/>
        <v>-11977.900000000001</v>
      </c>
    </row>
  </sheetData>
  <mergeCells count="2">
    <mergeCell ref="A1:O1"/>
    <mergeCell ref="C2:O2"/>
  </mergeCells>
  <conditionalFormatting sqref="C34:O34">
    <cfRule type="cellIs" dxfId="3" priority="1" operator="lessThan">
      <formula>0</formula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9"/>
  <sheetViews>
    <sheetView workbookViewId="0">
      <selection sqref="A1:E1"/>
    </sheetView>
  </sheetViews>
  <sheetFormatPr defaultRowHeight="15" x14ac:dyDescent="0.25"/>
  <cols>
    <col min="1" max="1" width="16" customWidth="1"/>
    <col min="2" max="2" width="15" customWidth="1"/>
    <col min="3" max="4" width="14" customWidth="1"/>
    <col min="5" max="5" width="15" customWidth="1"/>
    <col min="6" max="6" width="3" customWidth="1"/>
    <col min="7" max="7" width="30" customWidth="1"/>
    <col min="8" max="8" width="14" customWidth="1"/>
  </cols>
  <sheetData>
    <row r="1" spans="1:8" ht="32.1" customHeight="1" x14ac:dyDescent="0.25">
      <c r="A1" s="32" t="s">
        <v>123</v>
      </c>
      <c r="B1" s="26"/>
      <c r="C1" s="26"/>
      <c r="D1" s="26"/>
      <c r="E1" s="26"/>
    </row>
    <row r="3" spans="1:8" ht="24" customHeight="1" x14ac:dyDescent="0.3">
      <c r="A3" s="33" t="s">
        <v>124</v>
      </c>
      <c r="B3" s="26"/>
      <c r="C3" s="26"/>
      <c r="D3" s="26"/>
      <c r="E3" s="26"/>
      <c r="G3" s="33" t="s">
        <v>125</v>
      </c>
      <c r="H3" s="26"/>
    </row>
    <row r="4" spans="1:8" ht="27.95" customHeight="1" x14ac:dyDescent="0.25">
      <c r="A4" s="2" t="s">
        <v>30</v>
      </c>
      <c r="B4" s="2" t="s">
        <v>126</v>
      </c>
      <c r="C4" s="2" t="s">
        <v>127</v>
      </c>
      <c r="D4" s="2" t="s">
        <v>128</v>
      </c>
      <c r="E4" s="2" t="s">
        <v>129</v>
      </c>
      <c r="G4" s="20" t="s">
        <v>29</v>
      </c>
      <c r="H4" s="20" t="s">
        <v>130</v>
      </c>
    </row>
    <row r="5" spans="1:8" x14ac:dyDescent="0.25">
      <c r="A5" s="11" t="s">
        <v>56</v>
      </c>
      <c r="B5" s="6">
        <v>400</v>
      </c>
      <c r="C5" s="7">
        <f>SUMIF('Prima nota'!$D$4:$D$63,$A5,'Prima nota'!$E$4:$E$63)</f>
        <v>0</v>
      </c>
      <c r="D5" s="7">
        <f>SUMIF('Prima nota'!$D$4:$D$63,$A5,'Prima nota'!$F$4:$F$63)</f>
        <v>86.4</v>
      </c>
      <c r="E5" s="7">
        <f>B5+C5-D5</f>
        <v>313.60000000000002</v>
      </c>
      <c r="G5" s="21" t="str">
        <f>IF(Categorie!B3="","",Categorie!B3)</f>
        <v>Incassi da clienti</v>
      </c>
      <c r="H5" s="22" t="str">
        <f>IF($G5="","",IF(Categorie!A3="Uscita",SUMIF('Prima nota'!$C$4:$C$63,$G5,'Prima nota'!$F$4:$F$63),""))</f>
        <v/>
      </c>
    </row>
    <row r="6" spans="1:8" x14ac:dyDescent="0.25">
      <c r="A6" s="11" t="s">
        <v>37</v>
      </c>
      <c r="B6" s="6">
        <v>15800</v>
      </c>
      <c r="C6" s="7">
        <f>SUMIF('Prima nota'!$D$4:$D$63,$A6,'Prima nota'!$E$4:$E$63)</f>
        <v>17202</v>
      </c>
      <c r="D6" s="7">
        <f>SUMIF('Prima nota'!$D$4:$D$63,$A6,'Prima nota'!$F$4:$F$63)</f>
        <v>28754.5</v>
      </c>
      <c r="E6" s="7">
        <f>B6+C6-D6</f>
        <v>4247.5</v>
      </c>
      <c r="G6" s="21" t="str">
        <f>IF(Categorie!B4="","",Categorie!B4)</f>
        <v>Anticipi da clienti</v>
      </c>
      <c r="H6" s="22" t="str">
        <f>IF($G6="","",IF(Categorie!A4="Uscita",SUMIF('Prima nota'!$C$4:$C$63,$G6,'Prima nota'!$F$4:$F$63),""))</f>
        <v/>
      </c>
    </row>
    <row r="7" spans="1:8" x14ac:dyDescent="0.25">
      <c r="A7" s="11" t="s">
        <v>41</v>
      </c>
      <c r="B7" s="6">
        <v>1500</v>
      </c>
      <c r="C7" s="7">
        <f>SUMIF('Prima nota'!$D$4:$D$63,$A7,'Prima nota'!$E$4:$E$63)</f>
        <v>0</v>
      </c>
      <c r="D7" s="7">
        <f>SUMIF('Prima nota'!$D$4:$D$63,$A7,'Prima nota'!$F$4:$F$63)</f>
        <v>339</v>
      </c>
      <c r="E7" s="7">
        <f>B7+C7-D7</f>
        <v>1161</v>
      </c>
      <c r="G7" s="21" t="str">
        <f>IF(Categorie!B5="","",Categorie!B5)</f>
        <v>Rimborsi e note di credito</v>
      </c>
      <c r="H7" s="22" t="str">
        <f>IF($G7="","",IF(Categorie!A5="Uscita",SUMIF('Prima nota'!$C$4:$C$63,$G7,'Prima nota'!$F$4:$F$63),""))</f>
        <v/>
      </c>
    </row>
    <row r="8" spans="1:8" ht="26.1" customHeight="1" x14ac:dyDescent="0.25">
      <c r="A8" s="8" t="s">
        <v>131</v>
      </c>
      <c r="B8" s="10">
        <f>SUM(B5:B7)</f>
        <v>17700</v>
      </c>
      <c r="C8" s="10">
        <f>SUM(C5:C7)</f>
        <v>17202</v>
      </c>
      <c r="D8" s="10">
        <f>SUM(D5:D7)</f>
        <v>29179.9</v>
      </c>
      <c r="E8" s="10">
        <f>B8+C8-D8</f>
        <v>5722.0999999999985</v>
      </c>
      <c r="G8" s="21" t="str">
        <f>IF(Categorie!B6="","",Categorie!B6)</f>
        <v>Contributi e crediti d'imposta</v>
      </c>
      <c r="H8" s="22" t="str">
        <f>IF($G8="","",IF(Categorie!A6="Uscita",SUMIF('Prima nota'!$C$4:$C$63,$G8,'Prima nota'!$F$4:$F$63),""))</f>
        <v/>
      </c>
    </row>
    <row r="9" spans="1:8" x14ac:dyDescent="0.25">
      <c r="G9" s="21" t="str">
        <f>IF(Categorie!B7="","",Categorie!B7)</f>
        <v>Interessi attivi</v>
      </c>
      <c r="H9" s="22" t="str">
        <f>IF($G9="","",IF(Categorie!A7="Uscita",SUMIF('Prima nota'!$C$4:$C$63,$G9,'Prima nota'!$F$4:$F$63),""))</f>
        <v/>
      </c>
    </row>
    <row r="10" spans="1:8" ht="24" customHeight="1" x14ac:dyDescent="0.3">
      <c r="A10" s="33" t="s">
        <v>132</v>
      </c>
      <c r="B10" s="26"/>
      <c r="C10" s="26"/>
      <c r="D10" s="26"/>
      <c r="E10" s="26"/>
      <c r="G10" s="21" t="str">
        <f>IF(Categorie!B8="","",Categorie!B8)</f>
        <v>Altre entrate</v>
      </c>
      <c r="H10" s="22" t="str">
        <f>IF($G10="","",IF(Categorie!A8="Uscita",SUMIF('Prima nota'!$C$4:$C$63,$G10,'Prima nota'!$F$4:$F$63),""))</f>
        <v/>
      </c>
    </row>
    <row r="11" spans="1:8" ht="27.95" customHeight="1" x14ac:dyDescent="0.25">
      <c r="A11" s="2" t="s">
        <v>133</v>
      </c>
      <c r="B11" s="2" t="s">
        <v>29</v>
      </c>
      <c r="C11" s="2" t="s">
        <v>134</v>
      </c>
      <c r="G11" s="21" t="str">
        <f>IF(Categorie!B9="","",Categorie!B9)</f>
        <v>Fornitori merci</v>
      </c>
      <c r="H11" s="22">
        <f>IF($G11="","",IF(Categorie!A9="Uscita",SUMIF('Prima nota'!$C$4:$C$63,$G11,'Prima nota'!$F$4:$F$63),""))</f>
        <v>2196</v>
      </c>
    </row>
    <row r="12" spans="1:8" x14ac:dyDescent="0.25">
      <c r="A12" s="23">
        <v>1</v>
      </c>
      <c r="B12" s="24" t="str">
        <f>IFERROR(INDEX($G$5:$G$32,MATCH($C12,$H$5:$H$32,0)),"")</f>
        <v>Stipendi e salari</v>
      </c>
      <c r="C12" s="7">
        <f>IFERROR(LARGE($H$5:$H$32,1),"")</f>
        <v>19700</v>
      </c>
      <c r="G12" s="21" t="str">
        <f>IF(Categorie!B10="","",Categorie!B10)</f>
        <v>Fornitori servizi</v>
      </c>
      <c r="H12" s="22">
        <f>IF($G12="","",IF(Categorie!A10="Uscita",SUMIF('Prima nota'!$C$4:$C$63,$G12,'Prima nota'!$F$4:$F$63),""))</f>
        <v>0</v>
      </c>
    </row>
    <row r="13" spans="1:8" x14ac:dyDescent="0.25">
      <c r="A13" s="23">
        <v>2</v>
      </c>
      <c r="B13" s="24" t="str">
        <f>IFERROR(INDEX($G$5:$G$32,MATCH($C13,$H$5:$H$32,0)),"")</f>
        <v>F24 imposte e tasse</v>
      </c>
      <c r="C13" s="7">
        <f>IFERROR(LARGE($H$5:$H$32,2),"")</f>
        <v>3120</v>
      </c>
      <c r="G13" s="21" t="str">
        <f>IF(Categorie!B11="","",Categorie!B11)</f>
        <v>Stipendi e salari</v>
      </c>
      <c r="H13" s="22">
        <f>IF($G13="","",IF(Categorie!A11="Uscita",SUMIF('Prima nota'!$C$4:$C$63,$G13,'Prima nota'!$F$4:$F$63),""))</f>
        <v>19700</v>
      </c>
    </row>
    <row r="14" spans="1:8" x14ac:dyDescent="0.25">
      <c r="A14" s="23">
        <v>3</v>
      </c>
      <c r="B14" s="24" t="str">
        <f>IFERROR(INDEX($G$5:$G$32,MATCH($C14,$H$5:$H$32,0)),"")</f>
        <v>Fornitori merci</v>
      </c>
      <c r="C14" s="7">
        <f>IFERROR(LARGE($H$5:$H$32,3),"")</f>
        <v>2196</v>
      </c>
      <c r="G14" s="21" t="str">
        <f>IF(Categorie!B12="","",Categorie!B12)</f>
        <v>F24 imposte e tasse</v>
      </c>
      <c r="H14" s="22">
        <f>IF($G14="","",IF(Categorie!A12="Uscita",SUMIF('Prima nota'!$C$4:$C$63,$G14,'Prima nota'!$F$4:$F$63),""))</f>
        <v>3120</v>
      </c>
    </row>
    <row r="15" spans="1:8" x14ac:dyDescent="0.25">
      <c r="A15" s="23">
        <v>4</v>
      </c>
      <c r="B15" s="24" t="str">
        <f>IFERROR(INDEX($G$5:$G$32,MATCH($C15,$H$5:$H$32,0)),"")</f>
        <v>Affitto e utenze</v>
      </c>
      <c r="C15" s="7">
        <f>IFERROR(LARGE($H$5:$H$32,4),"")</f>
        <v>1500</v>
      </c>
      <c r="G15" s="21" t="str">
        <f>IF(Categorie!B13="","",Categorie!B13)</f>
        <v>Affitto e utenze</v>
      </c>
      <c r="H15" s="22">
        <f>IF($G15="","",IF(Categorie!A13="Uscita",SUMIF('Prima nota'!$C$4:$C$63,$G15,'Prima nota'!$F$4:$F$63),""))</f>
        <v>1500</v>
      </c>
    </row>
    <row r="16" spans="1:8" x14ac:dyDescent="0.25">
      <c r="A16" s="23">
        <v>5</v>
      </c>
      <c r="B16" s="24" t="str">
        <f>IFERROR(INDEX($G$5:$G$32,MATCH($C16,$H$5:$H$32,0)),"")</f>
        <v>Consulenze professionali</v>
      </c>
      <c r="C16" s="7">
        <f>IFERROR(LARGE($H$5:$H$32,5),"")</f>
        <v>1220</v>
      </c>
      <c r="G16" s="21" t="str">
        <f>IF(Categorie!B14="","",Categorie!B14)</f>
        <v>Canoni software e licenze</v>
      </c>
      <c r="H16" s="22">
        <f>IF($G16="","",IF(Categorie!A14="Uscita",SUMIF('Prima nota'!$C$4:$C$63,$G16,'Prima nota'!$F$4:$F$63),""))</f>
        <v>244</v>
      </c>
    </row>
    <row r="17" spans="1:8" x14ac:dyDescent="0.25">
      <c r="G17" s="21" t="str">
        <f>IF(Categorie!B15="","",Categorie!B15)</f>
        <v>Hardware e attrezzature</v>
      </c>
      <c r="H17" s="22">
        <f>IF($G17="","",IF(Categorie!A15="Uscita",SUMIF('Prima nota'!$C$4:$C$63,$G17,'Prima nota'!$F$4:$F$63),""))</f>
        <v>0</v>
      </c>
    </row>
    <row r="18" spans="1:8" ht="24" customHeight="1" x14ac:dyDescent="0.3">
      <c r="A18" s="33" t="s">
        <v>135</v>
      </c>
      <c r="B18" s="26"/>
      <c r="C18" s="26"/>
      <c r="D18" s="26"/>
      <c r="E18" s="26"/>
      <c r="G18" s="21" t="str">
        <f>IF(Categorie!B16="","",Categorie!B16)</f>
        <v>Carburante e trasporti</v>
      </c>
      <c r="H18" s="22">
        <f>IF($G18="","",IF(Categorie!A16="Uscita",SUMIF('Prima nota'!$C$4:$C$63,$G18,'Prima nota'!$F$4:$F$63),""))</f>
        <v>95</v>
      </c>
    </row>
    <row r="19" spans="1:8" ht="27.95" customHeight="1" x14ac:dyDescent="0.25">
      <c r="A19" s="2" t="s">
        <v>136</v>
      </c>
      <c r="B19" s="2" t="s">
        <v>127</v>
      </c>
      <c r="C19" s="2" t="s">
        <v>128</v>
      </c>
      <c r="D19" s="2" t="s">
        <v>137</v>
      </c>
      <c r="G19" s="21" t="str">
        <f>IF(Categorie!B17="","",Categorie!B17)</f>
        <v>Trasferte e rappresentanza</v>
      </c>
      <c r="H19" s="22">
        <f>IF($G19="","",IF(Categorie!A17="Uscita",SUMIF('Prima nota'!$C$4:$C$63,$G19,'Prima nota'!$F$4:$F$63),""))</f>
        <v>0</v>
      </c>
    </row>
    <row r="20" spans="1:8" x14ac:dyDescent="0.25">
      <c r="A20" s="11" t="s">
        <v>138</v>
      </c>
      <c r="B20" s="7">
        <f>'Riepilogo mensile'!C32</f>
        <v>4880</v>
      </c>
      <c r="C20" s="7">
        <f>'Riepilogo mensile'!C33</f>
        <v>15448.5</v>
      </c>
      <c r="D20" s="7">
        <f t="shared" ref="D20:D32" si="0">B20-C20</f>
        <v>-10568.5</v>
      </c>
      <c r="G20" s="21" t="str">
        <f>IF(Categorie!B18="","",Categorie!B18)</f>
        <v>Consulenze professionali</v>
      </c>
      <c r="H20" s="22">
        <f>IF($G20="","",IF(Categorie!A18="Uscita",SUMIF('Prima nota'!$C$4:$C$63,$G20,'Prima nota'!$F$4:$F$63),""))</f>
        <v>1220</v>
      </c>
    </row>
    <row r="21" spans="1:8" x14ac:dyDescent="0.25">
      <c r="A21" s="11" t="s">
        <v>139</v>
      </c>
      <c r="B21" s="7">
        <f>'Riepilogo mensile'!D32</f>
        <v>5612</v>
      </c>
      <c r="C21" s="7">
        <f>'Riepilogo mensile'!D33</f>
        <v>11531.4</v>
      </c>
      <c r="D21" s="7">
        <f t="shared" si="0"/>
        <v>-5919.4</v>
      </c>
      <c r="G21" s="21" t="str">
        <f>IF(Categorie!B19="","",Categorie!B19)</f>
        <v>Assicurazioni</v>
      </c>
      <c r="H21" s="22">
        <f>IF($G21="","",IF(Categorie!A19="Uscita",SUMIF('Prima nota'!$C$4:$C$63,$G21,'Prima nota'!$F$4:$F$63),""))</f>
        <v>980</v>
      </c>
    </row>
    <row r="22" spans="1:8" x14ac:dyDescent="0.25">
      <c r="A22" s="11" t="s">
        <v>140</v>
      </c>
      <c r="B22" s="7">
        <f>'Riepilogo mensile'!E32</f>
        <v>6710</v>
      </c>
      <c r="C22" s="7">
        <f>'Riepilogo mensile'!E33</f>
        <v>2200</v>
      </c>
      <c r="D22" s="7">
        <f t="shared" si="0"/>
        <v>4510</v>
      </c>
      <c r="G22" s="21" t="str">
        <f>IF(Categorie!B20="","",Categorie!B20)</f>
        <v>Commissioni bancarie</v>
      </c>
      <c r="H22" s="22">
        <f>IF($G22="","",IF(Categorie!A20="Uscita",SUMIF('Prima nota'!$C$4:$C$63,$G22,'Prima nota'!$F$4:$F$63),""))</f>
        <v>38.5</v>
      </c>
    </row>
    <row r="23" spans="1:8" x14ac:dyDescent="0.25">
      <c r="A23" s="11" t="s">
        <v>141</v>
      </c>
      <c r="B23" s="7">
        <f>'Riepilogo mensile'!F32</f>
        <v>0</v>
      </c>
      <c r="C23" s="7">
        <f>'Riepilogo mensile'!F33</f>
        <v>0</v>
      </c>
      <c r="D23" s="7">
        <f t="shared" si="0"/>
        <v>0</v>
      </c>
      <c r="G23" s="21" t="str">
        <f>IF(Categorie!B21="","",Categorie!B21)</f>
        <v>Manutenzioni e riparazioni</v>
      </c>
      <c r="H23" s="22">
        <f>IF($G23="","",IF(Categorie!A21="Uscita",SUMIF('Prima nota'!$C$4:$C$63,$G23,'Prima nota'!$F$4:$F$63),""))</f>
        <v>0</v>
      </c>
    </row>
    <row r="24" spans="1:8" x14ac:dyDescent="0.25">
      <c r="A24" s="11" t="s">
        <v>142</v>
      </c>
      <c r="B24" s="7">
        <f>'Riepilogo mensile'!G32</f>
        <v>0</v>
      </c>
      <c r="C24" s="7">
        <f>'Riepilogo mensile'!G33</f>
        <v>0</v>
      </c>
      <c r="D24" s="7">
        <f t="shared" si="0"/>
        <v>0</v>
      </c>
      <c r="G24" s="21" t="str">
        <f>IF(Categorie!B22="","",Categorie!B22)</f>
        <v>Altre uscite</v>
      </c>
      <c r="H24" s="22">
        <f>IF($G24="","",IF(Categorie!A22="Uscita",SUMIF('Prima nota'!$C$4:$C$63,$G24,'Prima nota'!$F$4:$F$63),""))</f>
        <v>86.4</v>
      </c>
    </row>
    <row r="25" spans="1:8" x14ac:dyDescent="0.25">
      <c r="A25" s="11" t="s">
        <v>143</v>
      </c>
      <c r="B25" s="7">
        <f>'Riepilogo mensile'!H32</f>
        <v>0</v>
      </c>
      <c r="C25" s="7">
        <f>'Riepilogo mensile'!H33</f>
        <v>0</v>
      </c>
      <c r="D25" s="7">
        <f t="shared" si="0"/>
        <v>0</v>
      </c>
      <c r="G25" s="21" t="str">
        <f>IF(Categorie!B23="","",Categorie!B23)</f>
        <v/>
      </c>
      <c r="H25" s="22" t="str">
        <f>IF($G25="","",IF(Categorie!A23="Uscita",SUMIF('Prima nota'!$C$4:$C$63,$G25,'Prima nota'!$F$4:$F$63),""))</f>
        <v/>
      </c>
    </row>
    <row r="26" spans="1:8" x14ac:dyDescent="0.25">
      <c r="A26" s="11" t="s">
        <v>144</v>
      </c>
      <c r="B26" s="7">
        <f>'Riepilogo mensile'!I32</f>
        <v>0</v>
      </c>
      <c r="C26" s="7">
        <f>'Riepilogo mensile'!I33</f>
        <v>0</v>
      </c>
      <c r="D26" s="7">
        <f t="shared" si="0"/>
        <v>0</v>
      </c>
      <c r="G26" s="21" t="str">
        <f>IF(Categorie!B24="","",Categorie!B24)</f>
        <v/>
      </c>
      <c r="H26" s="22" t="str">
        <f>IF($G26="","",IF(Categorie!A24="Uscita",SUMIF('Prima nota'!$C$4:$C$63,$G26,'Prima nota'!$F$4:$F$63),""))</f>
        <v/>
      </c>
    </row>
    <row r="27" spans="1:8" x14ac:dyDescent="0.25">
      <c r="A27" s="11" t="s">
        <v>145</v>
      </c>
      <c r="B27" s="7">
        <f>'Riepilogo mensile'!J32</f>
        <v>0</v>
      </c>
      <c r="C27" s="7">
        <f>'Riepilogo mensile'!J33</f>
        <v>0</v>
      </c>
      <c r="D27" s="7">
        <f t="shared" si="0"/>
        <v>0</v>
      </c>
      <c r="G27" s="21" t="str">
        <f>IF(Categorie!B25="","",Categorie!B25)</f>
        <v/>
      </c>
      <c r="H27" s="22" t="str">
        <f>IF($G27="","",IF(Categorie!A25="Uscita",SUMIF('Prima nota'!$C$4:$C$63,$G27,'Prima nota'!$F$4:$F$63),""))</f>
        <v/>
      </c>
    </row>
    <row r="28" spans="1:8" x14ac:dyDescent="0.25">
      <c r="A28" s="11" t="s">
        <v>146</v>
      </c>
      <c r="B28" s="7">
        <f>'Riepilogo mensile'!K32</f>
        <v>0</v>
      </c>
      <c r="C28" s="7">
        <f>'Riepilogo mensile'!K33</f>
        <v>0</v>
      </c>
      <c r="D28" s="7">
        <f t="shared" si="0"/>
        <v>0</v>
      </c>
      <c r="G28" s="21" t="str">
        <f>IF(Categorie!B26="","",Categorie!B26)</f>
        <v/>
      </c>
      <c r="H28" s="22" t="str">
        <f>IF($G28="","",IF(Categorie!A26="Uscita",SUMIF('Prima nota'!$C$4:$C$63,$G28,'Prima nota'!$F$4:$F$63),""))</f>
        <v/>
      </c>
    </row>
    <row r="29" spans="1:8" x14ac:dyDescent="0.25">
      <c r="A29" s="11" t="s">
        <v>147</v>
      </c>
      <c r="B29" s="7">
        <f>'Riepilogo mensile'!L32</f>
        <v>0</v>
      </c>
      <c r="C29" s="7">
        <f>'Riepilogo mensile'!L33</f>
        <v>0</v>
      </c>
      <c r="D29" s="7">
        <f t="shared" si="0"/>
        <v>0</v>
      </c>
      <c r="G29" s="21" t="str">
        <f>IF(Categorie!B27="","",Categorie!B27)</f>
        <v/>
      </c>
      <c r="H29" s="22" t="str">
        <f>IF($G29="","",IF(Categorie!A27="Uscita",SUMIF('Prima nota'!$C$4:$C$63,$G29,'Prima nota'!$F$4:$F$63),""))</f>
        <v/>
      </c>
    </row>
    <row r="30" spans="1:8" x14ac:dyDescent="0.25">
      <c r="A30" s="11" t="s">
        <v>148</v>
      </c>
      <c r="B30" s="7">
        <f>'Riepilogo mensile'!M32</f>
        <v>0</v>
      </c>
      <c r="C30" s="7">
        <f>'Riepilogo mensile'!M33</f>
        <v>0</v>
      </c>
      <c r="D30" s="7">
        <f t="shared" si="0"/>
        <v>0</v>
      </c>
      <c r="G30" s="21" t="str">
        <f>IF(Categorie!B28="","",Categorie!B28)</f>
        <v/>
      </c>
      <c r="H30" s="22" t="str">
        <f>IF($G30="","",IF(Categorie!A28="Uscita",SUMIF('Prima nota'!$C$4:$C$63,$G30,'Prima nota'!$F$4:$F$63),""))</f>
        <v/>
      </c>
    </row>
    <row r="31" spans="1:8" x14ac:dyDescent="0.25">
      <c r="A31" s="11" t="s">
        <v>149</v>
      </c>
      <c r="B31" s="7">
        <f>'Riepilogo mensile'!N32</f>
        <v>0</v>
      </c>
      <c r="C31" s="7">
        <f>'Riepilogo mensile'!N33</f>
        <v>0</v>
      </c>
      <c r="D31" s="7">
        <f t="shared" si="0"/>
        <v>0</v>
      </c>
      <c r="G31" s="21" t="str">
        <f>IF(Categorie!B29="","",Categorie!B29)</f>
        <v/>
      </c>
      <c r="H31" s="22" t="str">
        <f>IF($G31="","",IF(Categorie!A29="Uscita",SUMIF('Prima nota'!$C$4:$C$63,$G31,'Prima nota'!$F$4:$F$63),""))</f>
        <v/>
      </c>
    </row>
    <row r="32" spans="1:8" ht="26.1" customHeight="1" x14ac:dyDescent="0.25">
      <c r="A32" s="8" t="s">
        <v>150</v>
      </c>
      <c r="B32" s="10">
        <f>SUM(B20:B31)</f>
        <v>17202</v>
      </c>
      <c r="C32" s="10">
        <f>SUM(C20:C31)</f>
        <v>29179.9</v>
      </c>
      <c r="D32" s="10">
        <f t="shared" si="0"/>
        <v>-11977.900000000001</v>
      </c>
      <c r="G32" s="21" t="str">
        <f>IF(Categorie!B30="","",Categorie!B30)</f>
        <v/>
      </c>
      <c r="H32" s="22" t="str">
        <f>IF($G32="","",IF(Categorie!A30="Uscita",SUMIF('Prima nota'!$C$4:$C$63,$G32,'Prima nota'!$F$4:$F$63),""))</f>
        <v/>
      </c>
    </row>
    <row r="34" spans="1:5" ht="24" customHeight="1" x14ac:dyDescent="0.3">
      <c r="A34" s="33" t="s">
        <v>151</v>
      </c>
      <c r="B34" s="26"/>
      <c r="C34" s="26"/>
      <c r="D34" s="26"/>
    </row>
    <row r="35" spans="1:5" ht="27.95" customHeight="1" x14ac:dyDescent="0.25">
      <c r="A35" s="2" t="s">
        <v>30</v>
      </c>
      <c r="B35" s="2" t="s">
        <v>152</v>
      </c>
      <c r="C35" s="2" t="s">
        <v>153</v>
      </c>
      <c r="D35" s="2" t="s">
        <v>154</v>
      </c>
    </row>
    <row r="36" spans="1:5" x14ac:dyDescent="0.25">
      <c r="A36" s="11" t="s">
        <v>56</v>
      </c>
      <c r="B36" s="7">
        <f>E5</f>
        <v>313.60000000000002</v>
      </c>
      <c r="C36" s="6"/>
      <c r="D36" s="7" t="str">
        <f>IF(C36="","",C36-B36)</f>
        <v/>
      </c>
    </row>
    <row r="37" spans="1:5" x14ac:dyDescent="0.25">
      <c r="A37" s="11" t="s">
        <v>37</v>
      </c>
      <c r="B37" s="7">
        <f>E6</f>
        <v>4247.5</v>
      </c>
      <c r="C37" s="6"/>
      <c r="D37" s="7" t="str">
        <f>IF(C37="","",C37-B37)</f>
        <v/>
      </c>
    </row>
    <row r="38" spans="1:5" x14ac:dyDescent="0.25">
      <c r="A38" s="11" t="s">
        <v>41</v>
      </c>
      <c r="B38" s="7">
        <f>E7</f>
        <v>1161</v>
      </c>
      <c r="C38" s="6"/>
      <c r="D38" s="7" t="str">
        <f>IF(C38="","",C38-B38)</f>
        <v/>
      </c>
    </row>
    <row r="39" spans="1:5" ht="20.100000000000001" customHeight="1" x14ac:dyDescent="0.25">
      <c r="A39" s="31" t="s">
        <v>155</v>
      </c>
      <c r="B39" s="26"/>
      <c r="C39" s="26"/>
      <c r="D39" s="26"/>
      <c r="E39" s="26"/>
    </row>
  </sheetData>
  <mergeCells count="7">
    <mergeCell ref="G3:H3"/>
    <mergeCell ref="A3:E3"/>
    <mergeCell ref="A39:E39"/>
    <mergeCell ref="A18:E18"/>
    <mergeCell ref="A34:D34"/>
    <mergeCell ref="A10:E10"/>
    <mergeCell ref="A1:E1"/>
  </mergeCells>
  <conditionalFormatting sqref="B20:B31">
    <cfRule type="dataBar" priority="3">
      <dataBar>
        <cfvo type="num" val="0"/>
        <cfvo type="max"/>
        <color rgb="FF0177FF"/>
      </dataBar>
    </cfRule>
  </conditionalFormatting>
  <conditionalFormatting sqref="C12:C16">
    <cfRule type="dataBar" priority="2">
      <dataBar>
        <cfvo type="num" val="0"/>
        <cfvo type="max"/>
        <color rgb="FF0177FF"/>
      </dataBar>
    </cfRule>
  </conditionalFormatting>
  <conditionalFormatting sqref="C20:C31">
    <cfRule type="dataBar" priority="4">
      <dataBar>
        <cfvo type="num" val="0"/>
        <cfvo type="max"/>
        <color rgb="FFC0504D"/>
      </dataBar>
    </cfRule>
  </conditionalFormatting>
  <conditionalFormatting sqref="D20:D31">
    <cfRule type="cellIs" dxfId="2" priority="5" operator="lessThan">
      <formula>0</formula>
    </cfRule>
  </conditionalFormatting>
  <conditionalFormatting sqref="D36:D38">
    <cfRule type="expression" dxfId="1" priority="6">
      <formula>AND($C36&lt;&gt;"",ROUND($C36-$B36,2)&lt;&gt;0)</formula>
    </cfRule>
  </conditionalFormatting>
  <conditionalFormatting sqref="E5:E7">
    <cfRule type="cellIs" dxfId="0" priority="1" operator="lessThan">
      <formula>0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Istruzioni</vt:lpstr>
      <vt:lpstr>Prima nota</vt:lpstr>
      <vt:lpstr>Categorie</vt:lpstr>
      <vt:lpstr>Riepilogo mensile</vt:lpstr>
      <vt:lpstr>Dashboard</vt:lpstr>
      <vt:lpstr>ElencoCategorie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Template prima nota cassa e banca — SynSphere</dc:title>
  <dc:creator>SynSphere Italia</dc:creator>
  <dc:description>Prima nota cassa e banca per PMI italiane: registro movimenti con categorie, saldo progressivo, riepilogo mensile e dashboard. https://www.synsphere.it</dc:description>
  <cp:lastModifiedBy>Egiziago Cioffi</cp:lastModifiedBy>
  <dcterms:created xsi:type="dcterms:W3CDTF">2026-06-11T16:29:23Z</dcterms:created>
  <dcterms:modified xsi:type="dcterms:W3CDTF">2026-06-11T16:34:33Z</dcterms:modified>
</cp:coreProperties>
</file>