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ynsphere-my.sharepoint.com/personal/egiziago_cioffi_synsphere_com/Documents/Documenti/source/VisualStudioCodeRepo/SynSphereWebsite/SYNSPHERE - Website/public/download/"/>
    </mc:Choice>
  </mc:AlternateContent>
  <xr:revisionPtr revIDLastSave="1" documentId="11_BEA9F9C56C7D636D8C5422FA9450A27F073FF0D7" xr6:coauthVersionLast="47" xr6:coauthVersionMax="47" xr10:uidLastSave="{A9B3F135-AA69-4A1A-80C0-88FDF724643D}"/>
  <bookViews>
    <workbookView xWindow="-120" yWindow="-120" windowWidth="29040" windowHeight="15720" xr2:uid="{00000000-000D-0000-FFFF-FFFF00000000}"/>
  </bookViews>
  <sheets>
    <sheet name="Istruzioni" sheetId="1" r:id="rId1"/>
    <sheet name="Nota spese" sheetId="2" r:id="rId2"/>
    <sheet name="Riepilogo per categoria" sheetId="3" r:id="rId3"/>
    <sheet name="Ann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G16" i="4"/>
  <c r="G15" i="4"/>
  <c r="G14" i="4"/>
  <c r="G13" i="4"/>
  <c r="G12" i="4"/>
  <c r="G11" i="4"/>
  <c r="G10" i="4"/>
  <c r="G9" i="4"/>
  <c r="F8" i="4"/>
  <c r="F18" i="4" s="1"/>
  <c r="B8" i="4"/>
  <c r="B18" i="4" s="1"/>
  <c r="G7" i="4"/>
  <c r="G6" i="4"/>
  <c r="C14" i="3"/>
  <c r="B14" i="3"/>
  <c r="C13" i="3"/>
  <c r="B13" i="3"/>
  <c r="A8" i="3"/>
  <c r="D8" i="3" s="1"/>
  <c r="D7" i="3"/>
  <c r="C7" i="3"/>
  <c r="A7" i="3"/>
  <c r="B7" i="3" s="1"/>
  <c r="B6" i="3"/>
  <c r="A6" i="3"/>
  <c r="D6" i="3" s="1"/>
  <c r="A5" i="3"/>
  <c r="D5" i="3" s="1"/>
  <c r="B4" i="3"/>
  <c r="A4" i="3"/>
  <c r="C4" i="3" s="1"/>
  <c r="A3" i="3"/>
  <c r="B3" i="3" s="1"/>
  <c r="C52" i="2"/>
  <c r="C53" i="2" s="1"/>
  <c r="G8" i="4" s="1"/>
  <c r="G18" i="4" s="1"/>
  <c r="C51" i="2"/>
  <c r="C50" i="2"/>
  <c r="D8" i="4" s="1"/>
  <c r="D18" i="4" s="1"/>
  <c r="C49" i="2"/>
  <c r="C8" i="4" s="1"/>
  <c r="C18" i="4" s="1"/>
  <c r="C48" i="2"/>
  <c r="C45" i="2"/>
  <c r="E8" i="4" s="1"/>
  <c r="E18" i="4" s="1"/>
  <c r="D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D4" i="3" s="1"/>
  <c r="E11" i="2"/>
  <c r="E10" i="2"/>
  <c r="E40" i="2" s="1"/>
  <c r="C3" i="3" l="1"/>
  <c r="B8" i="3"/>
  <c r="B9" i="3" s="1"/>
  <c r="D3" i="3"/>
  <c r="D9" i="3" s="1"/>
  <c r="C8" i="3"/>
  <c r="C6" i="3"/>
  <c r="B5" i="3"/>
  <c r="C5" i="3"/>
  <c r="C9" i="3" l="1"/>
  <c r="E9" i="3" l="1"/>
  <c r="E4" i="3"/>
  <c r="E6" i="3"/>
  <c r="E3" i="3"/>
  <c r="E7" i="3"/>
  <c r="E8" i="3"/>
  <c r="E5" i="3"/>
</calcChain>
</file>

<file path=xl/sharedStrings.xml><?xml version="1.0" encoding="utf-8"?>
<sst xmlns="http://schemas.openxmlformats.org/spreadsheetml/2006/main" count="146" uniqueCount="108">
  <si>
    <t>NOTA SPESE DIPENDENTE</t>
  </si>
  <si>
    <t>SynSphere Italia — Partner Microsoft per le PMI italiane</t>
  </si>
  <si>
    <t>Cosa fa questo template</t>
  </si>
  <si>
    <t>Rendiconta le spese di trasferta del dipendente o collaboratore: registro voci con categoria, scorporo automatico dell'IVA, distinzione fra carta aziendale e contanti propri, controllo giustificativi.</t>
  </si>
  <si>
    <t>Calcola il rimborso chilometrico per l'uso dell'auto propria con tariffa EUR/km configurabile e il totale da rimborsare al netto dell'anticipo ricevuto.</t>
  </si>
  <si>
    <t>Consolida l'anno con un foglio a 12 mesi per dipendente, pronto per amministrazione e consulente del lavoro.</t>
  </si>
  <si>
    <t>Come si usa — ordine dei fogli</t>
  </si>
  <si>
    <t>1. Nota spese — compila l'intestazione (dipendente, periodo, trasferta o commessa, anticipo), poi una riga per ogni spesa: data, descrizione, categoria, importo lordo, modalità di pagamento, giustificativo presente.</t>
  </si>
  <si>
    <t>2. Riepilogo per categoria — si aggiorna da solo con formule SUMIFS: totale e IVA per categoria, ripartizione per modalità di pagamento.</t>
  </si>
  <si>
    <t>3. Anno — una riga al mese: copia i valori dal riepilogo del foglio Nota spese a fine mese. Il mese di esempio (marzo) è già collegato con formule.</t>
  </si>
  <si>
    <t>Convenzioni grafiche</t>
  </si>
  <si>
    <t>Celle azzurre = input da compilare.</t>
  </si>
  <si>
    <t>Celle grigie = calcolate in automatico (IVA, totali, da rimborsare).</t>
  </si>
  <si>
    <t>Righe nere = totali.</t>
  </si>
  <si>
    <t>Giustificativo mancante (no) evidenziato in rosso; importo senza categoria in giallo; totale da rimborsare negativo (anticipo superiore alle spese) in rosso.</t>
  </si>
  <si>
    <t>Aliquote IVA e tariffa chilometrica</t>
  </si>
  <si>
    <t>Le aliquote IVA per categoria sono nella tabella a destra del registro (foglio Nota spese) e sono modificabili: i valori precaricati sono indicativi, verifica con il tuo commercialista detraibilità e aliquote corrette per il tuo caso.</t>
  </si>
  <si>
    <t>La tariffa EUR/km del rimborso chilometrico è una cella di input: il valore precaricato è solo un esempio numerico, non una tariffa ACI — il template NON include tariffe ACI precaricate. Sostituiscilo sempre con la tariffa verificata sulle tabelle ACI vigenti per il veicolo utilizzato.</t>
  </si>
  <si>
    <t>Questo template è un supporto operativo e non sostituisce la consulenza fiscale o del lavoro.</t>
  </si>
  <si>
    <t>Quando passare a un sistema integrato</t>
  </si>
  <si>
    <t>Quando le note spese diventano decine al mese conviene digitalizzare il flusso: Power Apps per l'inserimento da smartphone con foto dello scontrino, Power Automate per l'approvazione del responsabile, SharePoint per l'archivio giustificativi.</t>
  </si>
  <si>
    <t>Con Microsoft Dynamics 365 Business Central la nota spese approvata si contabilizza direttamente in prima nota, senza doppio inserimento.</t>
  </si>
  <si>
    <t>Domande</t>
  </si>
  <si>
    <t>Assessment del processo note spese e roadmap di digitalizzazione: https://www.synsphere.it/contattaci</t>
  </si>
  <si>
    <t>NOTA SPESE DIPENDENTE — RENDICONTAZIONE DEL PERIODO</t>
  </si>
  <si>
    <t>Dipendente / Collaboratore</t>
  </si>
  <si>
    <t>Marco Bianchi</t>
  </si>
  <si>
    <t>Categoria</t>
  </si>
  <si>
    <t>IVA</t>
  </si>
  <si>
    <t>Periodo (mese/anno)</t>
  </si>
  <si>
    <t>Marzo 2026</t>
  </si>
  <si>
    <t>vitto</t>
  </si>
  <si>
    <t>Trasferta / Commessa</t>
  </si>
  <si>
    <t>Fiera MECSPE Bologna + visite clienti Emilia</t>
  </si>
  <si>
    <t>alloggio</t>
  </si>
  <si>
    <t>Anticipo ricevuto</t>
  </si>
  <si>
    <t>trasporti</t>
  </si>
  <si>
    <t>carburante</t>
  </si>
  <si>
    <t>REGISTRO SPESE DEL PERIODO</t>
  </si>
  <si>
    <t>parcheggi-pedaggi</t>
  </si>
  <si>
    <t>Data</t>
  </si>
  <si>
    <t>Descrizione</t>
  </si>
  <si>
    <t>Importo lordo</t>
  </si>
  <si>
    <t>di cui IVA</t>
  </si>
  <si>
    <t>Pagato con</t>
  </si>
  <si>
    <t>Giustificativo</t>
  </si>
  <si>
    <t>altro</t>
  </si>
  <si>
    <t>Treno Milano-Bologna A/R</t>
  </si>
  <si>
    <t>contanti propri</t>
  </si>
  <si>
    <t>sì</t>
  </si>
  <si>
    <t>Aliquote indicative, modificabili: verifica con il tuo commercialista.</t>
  </si>
  <si>
    <t>Pranzo con cliente - ristorante</t>
  </si>
  <si>
    <t>carta aziendale</t>
  </si>
  <si>
    <t>Hotel Bologna, 2 notti</t>
  </si>
  <si>
    <t>Taxi hotel-quartiere fieristico</t>
  </si>
  <si>
    <t>Cena durante trasferta</t>
  </si>
  <si>
    <t>Parcheggio stazione Milano Centrale</t>
  </si>
  <si>
    <t>no</t>
  </si>
  <si>
    <t>Carburante visita cliente Brescia</t>
  </si>
  <si>
    <t>Pedaggio autostradale A4 A/R</t>
  </si>
  <si>
    <t>Stampe e cancelleria per demo cliente</t>
  </si>
  <si>
    <t>Pranzo trasferta Bergamo</t>
  </si>
  <si>
    <t>TOTALE SPESE DEL PERIODO</t>
  </si>
  <si>
    <t>RIMBORSO CHILOMETRICO (auto propria)</t>
  </si>
  <si>
    <t>Km percorsi nel periodo</t>
  </si>
  <si>
    <t>Tariffa rimborso EUR/km</t>
  </si>
  <si>
    <t>Valore di esempio, non è una tariffa ACI: sostituiscilo con la tariffa verificata sulle tabelle ACI vigenti per il veicolo utilizzato.</t>
  </si>
  <si>
    <t>Totale rimborso chilometrico</t>
  </si>
  <si>
    <t>RIEPILOGO E APPROVAZIONE</t>
  </si>
  <si>
    <t>Totale spese registrate</t>
  </si>
  <si>
    <t>di cui pagate con carta aziendale</t>
  </si>
  <si>
    <t>di cui anticipate dal dipendente</t>
  </si>
  <si>
    <t>Rimborso chilometrico</t>
  </si>
  <si>
    <t>Anticipo ricevuto (in detrazione)</t>
  </si>
  <si>
    <t>TOTALE A RIMBORSARE AL DIPENDENTE</t>
  </si>
  <si>
    <t>Firma dipendente</t>
  </si>
  <si>
    <t>Firma approvatore</t>
  </si>
  <si>
    <t>RIEPILOGO PER CATEGORIA</t>
  </si>
  <si>
    <t>N. voci</t>
  </si>
  <si>
    <t>% sul totale</t>
  </si>
  <si>
    <t>TOTALE</t>
  </si>
  <si>
    <t>PER MODALITÀ DI PAGAMENTO</t>
  </si>
  <si>
    <t>CONSOLIDATO ANNO — NOTA SPESE PER DIPENDENTE</t>
  </si>
  <si>
    <t>Dipendente</t>
  </si>
  <si>
    <t>Anno</t>
  </si>
  <si>
    <t>Mese</t>
  </si>
  <si>
    <t>Totale spese</t>
  </si>
  <si>
    <t>di cui carta aziendale</t>
  </si>
  <si>
    <t>di cui contanti propri</t>
  </si>
  <si>
    <t>Rimborso km</t>
  </si>
  <si>
    <t>Anticipi</t>
  </si>
  <si>
    <t>A rimborsare</t>
  </si>
  <si>
    <t>Note</t>
  </si>
  <si>
    <t>Gennaio</t>
  </si>
  <si>
    <t>Febbraio</t>
  </si>
  <si>
    <t>Marzo</t>
  </si>
  <si>
    <t>Esempio: collegato al foglio Nota spese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</si>
  <si>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</si>
  <si>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</si>
  <si>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</si>
  <si>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</si>
  <si>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</si>
  <si>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</si>
  <si>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</si>
  <si>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</si>
  <si>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</si>
  <si>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ANNO</t>
  </si>
  <si>
    <t>A fine mese copia in questa tabella i valori del riepilogo dal foglio Nota spese (una copia del file per ogni mese o per ogni trasferta). Duplica il foglio Anno per ogni dipendente.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</si>
</sst>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\ &quot;€&quot;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i/>
      <sz val="11"/>
      <color rgb="FFFFFFFF"/>
      <name val="Calibri"/>
    </font>
    <font>
      <b/>
      <sz val="13"/>
      <color rgb="FF0177FF"/>
      <name val="Calibri"/>
    </font>
    <font>
      <sz val="11"/>
      <color rgb="FF212529"/>
      <name val="Calibri"/>
    </font>
    <font>
      <b/>
      <sz val="14"/>
      <color rgb="FFFFFFFF"/>
      <name val="Calibri"/>
    </font>
    <font>
      <b/>
      <sz val="10"/>
      <color rgb="FF212529"/>
      <name val="Calibri"/>
    </font>
    <font>
      <sz val="10"/>
      <color rgb="FF212529"/>
      <name val="Calibri"/>
    </font>
    <font>
      <b/>
      <sz val="11"/>
      <color rgb="FFFFFFFF"/>
      <name val="Calibri"/>
    </font>
    <font>
      <i/>
      <sz val="9"/>
      <color rgb="FF666666"/>
      <name val="Calibri"/>
    </font>
    <font>
      <b/>
      <sz val="12"/>
      <color rgb="FFFFFFFF"/>
      <name val="Calibri"/>
    </font>
    <font>
      <sz val="10"/>
      <color rgb="FF666666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177FF"/>
        <bgColor rgb="FF0177FF"/>
      </patternFill>
    </fill>
    <fill>
      <patternFill patternType="solid">
        <fgColor rgb="FF005FCC"/>
        <bgColor rgb="FF005FCC"/>
      </patternFill>
    </fill>
    <fill>
      <patternFill patternType="solid">
        <fgColor rgb="FFF5F5F5"/>
        <bgColor rgb="FFF5F5F5"/>
      </patternFill>
    </fill>
    <fill>
      <patternFill patternType="solid">
        <fgColor rgb="FFEAF4FF"/>
        <bgColor rgb="FFEAF4FF"/>
      </patternFill>
    </fill>
    <fill>
      <patternFill patternType="solid">
        <fgColor rgb="FF191A1E"/>
        <bgColor rgb="FF191A1E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left" vertical="center" wrapText="1"/>
    </xf>
    <xf numFmtId="14" fontId="7" fillId="5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right" vertical="center"/>
    </xf>
    <xf numFmtId="164" fontId="8" fillId="6" borderId="1" xfId="0" applyNumberFormat="1" applyFont="1" applyFill="1" applyBorder="1" applyAlignment="1">
      <alignment horizontal="right" vertical="center"/>
    </xf>
    <xf numFmtId="1" fontId="7" fillId="5" borderId="1" xfId="0" applyNumberFormat="1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left" vertical="center" wrapText="1"/>
    </xf>
    <xf numFmtId="1" fontId="11" fillId="4" borderId="1" xfId="0" applyNumberFormat="1" applyFont="1" applyFill="1" applyBorder="1" applyAlignment="1">
      <alignment horizontal="right" vertical="center"/>
    </xf>
    <xf numFmtId="166" fontId="11" fillId="4" borderId="1" xfId="0" applyNumberFormat="1" applyFont="1" applyFill="1" applyBorder="1" applyAlignment="1">
      <alignment horizontal="right" vertical="center"/>
    </xf>
    <xf numFmtId="1" fontId="8" fillId="6" borderId="1" xfId="0" applyNumberFormat="1" applyFont="1" applyFill="1" applyBorder="1" applyAlignment="1">
      <alignment horizontal="right" vertical="center"/>
    </xf>
    <xf numFmtId="166" fontId="8" fillId="6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0" fillId="0" borderId="2" xfId="0" applyBorder="1"/>
    <xf numFmtId="0" fontId="10" fillId="3" borderId="0" xfId="0" applyFont="1" applyFill="1" applyAlignment="1">
      <alignment horizontal="left" vertical="center" indent="1"/>
    </xf>
    <xf numFmtId="0" fontId="9" fillId="0" borderId="0" xfId="0" applyFont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right" vertical="center"/>
    </xf>
    <xf numFmtId="0" fontId="0" fillId="0" borderId="3" xfId="0" applyBorder="1"/>
    <xf numFmtId="164" fontId="7" fillId="5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b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b/>
        <color rgb="FFA0001E"/>
        <name val="Calibri"/>
      </font>
      <fill>
        <patternFill patternType="solid">
          <fgColor rgb="FFFFE0E0"/>
          <bgColor rgb="FFFFE0E0"/>
        </patternFill>
      </fill>
    </dxf>
    <dxf>
      <font>
        <b/>
        <color rgb="FFA0001E"/>
        <name val="Calibri"/>
      </font>
      <fill>
        <patternFill patternType="solid">
          <fgColor rgb="FFFFE0E0"/>
          <bgColor rgb="FFFFE0E0"/>
        </patternFill>
      </fill>
    </dxf>
    <dxf>
      <fill>
        <patternFill patternType="solid">
          <fgColor rgb="FFFFF7C2"/>
          <bgColor rgb="FFFFF7C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"/>
  <sheetViews>
    <sheetView tabSelected="1" workbookViewId="0">
      <selection sqref="A1:B1"/>
    </sheetView>
  </sheetViews>
  <sheetFormatPr defaultRowHeight="15" x14ac:dyDescent="0.25"/>
  <cols>
    <col min="1" max="1" width="4" customWidth="1"/>
    <col min="2" max="2" width="92" customWidth="1"/>
  </cols>
  <sheetData>
    <row r="1" spans="1:2" ht="26.25" x14ac:dyDescent="0.25">
      <c r="A1" s="21" t="s">
        <v>0</v>
      </c>
      <c r="B1" s="19"/>
    </row>
    <row r="2" spans="1:2" x14ac:dyDescent="0.25">
      <c r="A2" s="20" t="s">
        <v>1</v>
      </c>
      <c r="B2" s="19"/>
    </row>
    <row r="4" spans="1:2" ht="17.25" x14ac:dyDescent="0.25">
      <c r="A4" s="18" t="s">
        <v>2</v>
      </c>
      <c r="B4" s="19"/>
    </row>
    <row r="5" spans="1:2" ht="45" x14ac:dyDescent="0.25">
      <c r="B5" s="1" t="s">
        <v>3</v>
      </c>
    </row>
    <row r="6" spans="1:2" ht="30" x14ac:dyDescent="0.25">
      <c r="B6" s="1" t="s">
        <v>4</v>
      </c>
    </row>
    <row r="7" spans="1:2" ht="30" x14ac:dyDescent="0.25">
      <c r="B7" s="1" t="s">
        <v>5</v>
      </c>
    </row>
    <row r="9" spans="1:2" ht="17.25" x14ac:dyDescent="0.25">
      <c r="A9" s="18" t="s">
        <v>6</v>
      </c>
      <c r="B9" s="19"/>
    </row>
    <row r="10" spans="1:2" ht="45" x14ac:dyDescent="0.25">
      <c r="B10" s="1" t="s">
        <v>7</v>
      </c>
    </row>
    <row r="11" spans="1:2" ht="30" x14ac:dyDescent="0.25">
      <c r="B11" s="1" t="s">
        <v>8</v>
      </c>
    </row>
    <row r="12" spans="1:2" ht="30" x14ac:dyDescent="0.25">
      <c r="B12" s="1" t="s">
        <v>9</v>
      </c>
    </row>
    <row r="14" spans="1:2" ht="17.25" x14ac:dyDescent="0.25">
      <c r="A14" s="18" t="s">
        <v>10</v>
      </c>
      <c r="B14" s="19"/>
    </row>
    <row r="15" spans="1:2" x14ac:dyDescent="0.25">
      <c r="B15" s="1" t="s">
        <v>11</v>
      </c>
    </row>
    <row r="16" spans="1:2" x14ac:dyDescent="0.25">
      <c r="B16" s="1" t="s">
        <v>12</v>
      </c>
    </row>
    <row r="17" spans="1:2" x14ac:dyDescent="0.25">
      <c r="B17" s="1" t="s">
        <v>13</v>
      </c>
    </row>
    <row r="18" spans="1:2" ht="30" x14ac:dyDescent="0.25">
      <c r="B18" s="1" t="s">
        <v>14</v>
      </c>
    </row>
    <row r="20" spans="1:2" ht="17.25" x14ac:dyDescent="0.25">
      <c r="A20" s="18" t="s">
        <v>15</v>
      </c>
      <c r="B20" s="19"/>
    </row>
    <row r="21" spans="1:2" ht="45" x14ac:dyDescent="0.25">
      <c r="B21" s="1" t="s">
        <v>16</v>
      </c>
    </row>
    <row r="22" spans="1:2" ht="45" x14ac:dyDescent="0.25">
      <c r="B22" s="1" t="s">
        <v>17</v>
      </c>
    </row>
    <row r="23" spans="1:2" x14ac:dyDescent="0.25">
      <c r="B23" s="1" t="s">
        <v>18</v>
      </c>
    </row>
    <row r="25" spans="1:2" ht="17.25" x14ac:dyDescent="0.25">
      <c r="A25" s="18" t="s">
        <v>19</v>
      </c>
      <c r="B25" s="19"/>
    </row>
    <row r="26" spans="1:2" ht="45" x14ac:dyDescent="0.25">
      <c r="B26" s="1" t="s">
        <v>20</v>
      </c>
    </row>
    <row r="27" spans="1:2" ht="30" x14ac:dyDescent="0.25">
      <c r="B27" s="1" t="s">
        <v>21</v>
      </c>
    </row>
    <row r="29" spans="1:2" ht="17.25" x14ac:dyDescent="0.25">
      <c r="A29" s="18" t="s">
        <v>22</v>
      </c>
      <c r="B29" s="19"/>
    </row>
    <row r="30" spans="1:2" ht="30" x14ac:dyDescent="0.25">
      <c r="B30" s="1" t="s">
        <v>23</v>
      </c>
    </row>
  </sheetData>
  <mergeCells count="8">
    <mergeCell ref="A1:B1"/>
    <mergeCell ref="A9:B9"/>
    <mergeCell ref="A4:B4"/>
    <mergeCell ref="A20:B20"/>
    <mergeCell ref="A2:B2"/>
    <mergeCell ref="A29:B29"/>
    <mergeCell ref="A25:B25"/>
    <mergeCell ref="A14:B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workbookViewId="0">
      <pane ySplit="9" topLeftCell="A10" activePane="bottomLeft" state="frozen"/>
      <selection pane="bottomLeft" sqref="A1:G1"/>
    </sheetView>
  </sheetViews>
  <sheetFormatPr defaultRowHeight="15" x14ac:dyDescent="0.25"/>
  <cols>
    <col min="1" max="1" width="12" customWidth="1"/>
    <col min="2" max="2" width="38" customWidth="1"/>
    <col min="3" max="3" width="18" customWidth="1"/>
    <col min="4" max="4" width="14" customWidth="1"/>
    <col min="5" max="5" width="12" customWidth="1"/>
    <col min="6" max="6" width="16" customWidth="1"/>
    <col min="7" max="7" width="14" customWidth="1"/>
    <col min="8" max="8" width="3" customWidth="1"/>
    <col min="9" max="9" width="20" customWidth="1"/>
    <col min="10" max="10" width="10" customWidth="1"/>
  </cols>
  <sheetData>
    <row r="1" spans="1:10" ht="32.1" customHeight="1" x14ac:dyDescent="0.25">
      <c r="A1" s="27" t="s">
        <v>24</v>
      </c>
      <c r="B1" s="19"/>
      <c r="C1" s="19"/>
      <c r="D1" s="19"/>
      <c r="E1" s="19"/>
      <c r="F1" s="19"/>
      <c r="G1" s="19"/>
    </row>
    <row r="3" spans="1:10" x14ac:dyDescent="0.25">
      <c r="A3" s="22" t="s">
        <v>25</v>
      </c>
      <c r="B3" s="23"/>
      <c r="C3" s="26" t="s">
        <v>26</v>
      </c>
      <c r="D3" s="30"/>
      <c r="E3" s="23"/>
      <c r="I3" s="4" t="s">
        <v>27</v>
      </c>
      <c r="J3" s="4" t="s">
        <v>28</v>
      </c>
    </row>
    <row r="4" spans="1:10" x14ac:dyDescent="0.25">
      <c r="A4" s="22" t="s">
        <v>29</v>
      </c>
      <c r="B4" s="23"/>
      <c r="C4" s="26" t="s">
        <v>30</v>
      </c>
      <c r="D4" s="30"/>
      <c r="E4" s="23"/>
      <c r="I4" s="2" t="s">
        <v>31</v>
      </c>
      <c r="J4" s="5">
        <v>0.1</v>
      </c>
    </row>
    <row r="5" spans="1:10" x14ac:dyDescent="0.25">
      <c r="A5" s="22" t="s">
        <v>32</v>
      </c>
      <c r="B5" s="23"/>
      <c r="C5" s="26" t="s">
        <v>33</v>
      </c>
      <c r="D5" s="30"/>
      <c r="E5" s="23"/>
      <c r="I5" s="2" t="s">
        <v>34</v>
      </c>
      <c r="J5" s="5">
        <v>0.1</v>
      </c>
    </row>
    <row r="6" spans="1:10" x14ac:dyDescent="0.25">
      <c r="A6" s="22" t="s">
        <v>35</v>
      </c>
      <c r="B6" s="23"/>
      <c r="C6" s="31">
        <v>150</v>
      </c>
      <c r="D6" s="30"/>
      <c r="E6" s="23"/>
      <c r="I6" s="2" t="s">
        <v>36</v>
      </c>
      <c r="J6" s="5">
        <v>0.1</v>
      </c>
    </row>
    <row r="7" spans="1:10" x14ac:dyDescent="0.25">
      <c r="I7" s="2" t="s">
        <v>37</v>
      </c>
      <c r="J7" s="5">
        <v>0.22</v>
      </c>
    </row>
    <row r="8" spans="1:10" ht="24" customHeight="1" x14ac:dyDescent="0.25">
      <c r="A8" s="24" t="s">
        <v>38</v>
      </c>
      <c r="B8" s="19"/>
      <c r="C8" s="19"/>
      <c r="D8" s="19"/>
      <c r="E8" s="19"/>
      <c r="F8" s="19"/>
      <c r="G8" s="19"/>
      <c r="I8" s="2" t="s">
        <v>39</v>
      </c>
      <c r="J8" s="5">
        <v>0.22</v>
      </c>
    </row>
    <row r="9" spans="1:10" ht="27.95" customHeight="1" x14ac:dyDescent="0.25">
      <c r="A9" s="4" t="s">
        <v>40</v>
      </c>
      <c r="B9" s="4" t="s">
        <v>41</v>
      </c>
      <c r="C9" s="4" t="s">
        <v>27</v>
      </c>
      <c r="D9" s="4" t="s">
        <v>42</v>
      </c>
      <c r="E9" s="4" t="s">
        <v>43</v>
      </c>
      <c r="F9" s="4" t="s">
        <v>44</v>
      </c>
      <c r="G9" s="4" t="s">
        <v>45</v>
      </c>
      <c r="I9" s="2" t="s">
        <v>46</v>
      </c>
      <c r="J9" s="5">
        <v>0.22</v>
      </c>
    </row>
    <row r="10" spans="1:10" x14ac:dyDescent="0.25">
      <c r="A10" s="7">
        <v>46084</v>
      </c>
      <c r="B10" s="3" t="s">
        <v>47</v>
      </c>
      <c r="C10" s="3" t="s">
        <v>36</v>
      </c>
      <c r="D10" s="6">
        <v>78</v>
      </c>
      <c r="E10" s="8">
        <f t="shared" ref="E10:E39" si="0">IF(OR($C10="",$D10=""),"",IFERROR(ROUND($D10*VLOOKUP($C10,$I$4:$J$9,2,0)/(1+VLOOKUP($C10,$I$4:$J$9,2,0)),2),""))</f>
        <v>7.09</v>
      </c>
      <c r="F10" s="3" t="s">
        <v>48</v>
      </c>
      <c r="G10" s="3" t="s">
        <v>49</v>
      </c>
      <c r="I10" s="25" t="s">
        <v>50</v>
      </c>
      <c r="J10" s="19"/>
    </row>
    <row r="11" spans="1:10" x14ac:dyDescent="0.25">
      <c r="A11" s="7">
        <v>46084</v>
      </c>
      <c r="B11" s="3" t="s">
        <v>51</v>
      </c>
      <c r="C11" s="3" t="s">
        <v>31</v>
      </c>
      <c r="D11" s="6">
        <v>64.5</v>
      </c>
      <c r="E11" s="8">
        <f t="shared" si="0"/>
        <v>5.86</v>
      </c>
      <c r="F11" s="3" t="s">
        <v>52</v>
      </c>
      <c r="G11" s="3" t="s">
        <v>49</v>
      </c>
    </row>
    <row r="12" spans="1:10" x14ac:dyDescent="0.25">
      <c r="A12" s="7">
        <v>46084</v>
      </c>
      <c r="B12" s="3" t="s">
        <v>53</v>
      </c>
      <c r="C12" s="3" t="s">
        <v>34</v>
      </c>
      <c r="D12" s="6">
        <v>196</v>
      </c>
      <c r="E12" s="8">
        <f t="shared" si="0"/>
        <v>17.82</v>
      </c>
      <c r="F12" s="3" t="s">
        <v>52</v>
      </c>
      <c r="G12" s="3" t="s">
        <v>49</v>
      </c>
    </row>
    <row r="13" spans="1:10" x14ac:dyDescent="0.25">
      <c r="A13" s="7">
        <v>46085</v>
      </c>
      <c r="B13" s="3" t="s">
        <v>54</v>
      </c>
      <c r="C13" s="3" t="s">
        <v>36</v>
      </c>
      <c r="D13" s="6">
        <v>18</v>
      </c>
      <c r="E13" s="8">
        <f t="shared" si="0"/>
        <v>1.64</v>
      </c>
      <c r="F13" s="3" t="s">
        <v>48</v>
      </c>
      <c r="G13" s="3" t="s">
        <v>49</v>
      </c>
    </row>
    <row r="14" spans="1:10" x14ac:dyDescent="0.25">
      <c r="A14" s="7">
        <v>46085</v>
      </c>
      <c r="B14" s="3" t="s">
        <v>55</v>
      </c>
      <c r="C14" s="3" t="s">
        <v>31</v>
      </c>
      <c r="D14" s="6">
        <v>32.4</v>
      </c>
      <c r="E14" s="8">
        <f t="shared" si="0"/>
        <v>2.95</v>
      </c>
      <c r="F14" s="3" t="s">
        <v>48</v>
      </c>
      <c r="G14" s="3" t="s">
        <v>49</v>
      </c>
    </row>
    <row r="15" spans="1:10" x14ac:dyDescent="0.25">
      <c r="A15" s="7">
        <v>46086</v>
      </c>
      <c r="B15" s="3" t="s">
        <v>56</v>
      </c>
      <c r="C15" s="3" t="s">
        <v>39</v>
      </c>
      <c r="D15" s="6">
        <v>12</v>
      </c>
      <c r="E15" s="8">
        <f t="shared" si="0"/>
        <v>2.16</v>
      </c>
      <c r="F15" s="3" t="s">
        <v>48</v>
      </c>
      <c r="G15" s="3" t="s">
        <v>57</v>
      </c>
    </row>
    <row r="16" spans="1:10" x14ac:dyDescent="0.25">
      <c r="A16" s="7">
        <v>46093</v>
      </c>
      <c r="B16" s="3" t="s">
        <v>58</v>
      </c>
      <c r="C16" s="3" t="s">
        <v>37</v>
      </c>
      <c r="D16" s="6">
        <v>55</v>
      </c>
      <c r="E16" s="8">
        <f t="shared" si="0"/>
        <v>9.92</v>
      </c>
      <c r="F16" s="3" t="s">
        <v>52</v>
      </c>
      <c r="G16" s="3" t="s">
        <v>49</v>
      </c>
    </row>
    <row r="17" spans="1:7" x14ac:dyDescent="0.25">
      <c r="A17" s="7">
        <v>46093</v>
      </c>
      <c r="B17" s="3" t="s">
        <v>59</v>
      </c>
      <c r="C17" s="3" t="s">
        <v>39</v>
      </c>
      <c r="D17" s="6">
        <v>14.6</v>
      </c>
      <c r="E17" s="8">
        <f t="shared" si="0"/>
        <v>2.63</v>
      </c>
      <c r="F17" s="3" t="s">
        <v>48</v>
      </c>
      <c r="G17" s="3" t="s">
        <v>49</v>
      </c>
    </row>
    <row r="18" spans="1:7" x14ac:dyDescent="0.25">
      <c r="A18" s="7">
        <v>46099</v>
      </c>
      <c r="B18" s="3" t="s">
        <v>60</v>
      </c>
      <c r="C18" s="3" t="s">
        <v>46</v>
      </c>
      <c r="D18" s="6">
        <v>9.9</v>
      </c>
      <c r="E18" s="8">
        <f t="shared" si="0"/>
        <v>1.79</v>
      </c>
      <c r="F18" s="3" t="s">
        <v>48</v>
      </c>
      <c r="G18" s="3" t="s">
        <v>49</v>
      </c>
    </row>
    <row r="19" spans="1:7" x14ac:dyDescent="0.25">
      <c r="A19" s="7">
        <v>46106</v>
      </c>
      <c r="B19" s="3" t="s">
        <v>61</v>
      </c>
      <c r="C19" s="3" t="s">
        <v>31</v>
      </c>
      <c r="D19" s="6">
        <v>16.8</v>
      </c>
      <c r="E19" s="8">
        <f t="shared" si="0"/>
        <v>1.53</v>
      </c>
      <c r="F19" s="3" t="s">
        <v>48</v>
      </c>
      <c r="G19" s="3" t="s">
        <v>49</v>
      </c>
    </row>
    <row r="20" spans="1:7" x14ac:dyDescent="0.25">
      <c r="A20" s="7"/>
      <c r="B20" s="3"/>
      <c r="C20" s="3"/>
      <c r="D20" s="6"/>
      <c r="E20" s="8" t="str">
        <f t="shared" si="0"/>
        <v/>
      </c>
      <c r="F20" s="3"/>
      <c r="G20" s="3"/>
    </row>
    <row r="21" spans="1:7" x14ac:dyDescent="0.25">
      <c r="A21" s="7"/>
      <c r="B21" s="3"/>
      <c r="C21" s="3"/>
      <c r="D21" s="6"/>
      <c r="E21" s="8" t="str">
        <f t="shared" si="0"/>
        <v/>
      </c>
      <c r="F21" s="3"/>
      <c r="G21" s="3"/>
    </row>
    <row r="22" spans="1:7" x14ac:dyDescent="0.25">
      <c r="A22" s="7"/>
      <c r="B22" s="3"/>
      <c r="C22" s="3"/>
      <c r="D22" s="6"/>
      <c r="E22" s="8" t="str">
        <f t="shared" si="0"/>
        <v/>
      </c>
      <c r="F22" s="3"/>
      <c r="G22" s="3"/>
    </row>
    <row r="23" spans="1:7" x14ac:dyDescent="0.25">
      <c r="A23" s="7"/>
      <c r="B23" s="3"/>
      <c r="C23" s="3"/>
      <c r="D23" s="6"/>
      <c r="E23" s="8" t="str">
        <f t="shared" si="0"/>
        <v/>
      </c>
      <c r="F23" s="3"/>
      <c r="G23" s="3"/>
    </row>
    <row r="24" spans="1:7" x14ac:dyDescent="0.25">
      <c r="A24" s="7"/>
      <c r="B24" s="3"/>
      <c r="C24" s="3"/>
      <c r="D24" s="6"/>
      <c r="E24" s="8" t="str">
        <f t="shared" si="0"/>
        <v/>
      </c>
      <c r="F24" s="3"/>
      <c r="G24" s="3"/>
    </row>
    <row r="25" spans="1:7" x14ac:dyDescent="0.25">
      <c r="A25" s="7"/>
      <c r="B25" s="3"/>
      <c r="C25" s="3"/>
      <c r="D25" s="6"/>
      <c r="E25" s="8" t="str">
        <f t="shared" si="0"/>
        <v/>
      </c>
      <c r="F25" s="3"/>
      <c r="G25" s="3"/>
    </row>
    <row r="26" spans="1:7" x14ac:dyDescent="0.25">
      <c r="A26" s="7"/>
      <c r="B26" s="3"/>
      <c r="C26" s="3"/>
      <c r="D26" s="6"/>
      <c r="E26" s="8" t="str">
        <f t="shared" si="0"/>
        <v/>
      </c>
      <c r="F26" s="3"/>
      <c r="G26" s="3"/>
    </row>
    <row r="27" spans="1:7" x14ac:dyDescent="0.25">
      <c r="A27" s="7"/>
      <c r="B27" s="3"/>
      <c r="C27" s="3"/>
      <c r="D27" s="6"/>
      <c r="E27" s="8" t="str">
        <f t="shared" si="0"/>
        <v/>
      </c>
      <c r="F27" s="3"/>
      <c r="G27" s="3"/>
    </row>
    <row r="28" spans="1:7" x14ac:dyDescent="0.25">
      <c r="A28" s="7"/>
      <c r="B28" s="3"/>
      <c r="C28" s="3"/>
      <c r="D28" s="6"/>
      <c r="E28" s="8" t="str">
        <f t="shared" si="0"/>
        <v/>
      </c>
      <c r="F28" s="3"/>
      <c r="G28" s="3"/>
    </row>
    <row r="29" spans="1:7" x14ac:dyDescent="0.25">
      <c r="A29" s="7"/>
      <c r="B29" s="3"/>
      <c r="C29" s="3"/>
      <c r="D29" s="6"/>
      <c r="E29" s="8" t="str">
        <f t="shared" si="0"/>
        <v/>
      </c>
      <c r="F29" s="3"/>
      <c r="G29" s="3"/>
    </row>
    <row r="30" spans="1:7" x14ac:dyDescent="0.25">
      <c r="A30" s="7"/>
      <c r="B30" s="3"/>
      <c r="C30" s="3"/>
      <c r="D30" s="6"/>
      <c r="E30" s="8" t="str">
        <f t="shared" si="0"/>
        <v/>
      </c>
      <c r="F30" s="3"/>
      <c r="G30" s="3"/>
    </row>
    <row r="31" spans="1:7" x14ac:dyDescent="0.25">
      <c r="A31" s="7"/>
      <c r="B31" s="3"/>
      <c r="C31" s="3"/>
      <c r="D31" s="6"/>
      <c r="E31" s="8" t="str">
        <f t="shared" si="0"/>
        <v/>
      </c>
      <c r="F31" s="3"/>
      <c r="G31" s="3"/>
    </row>
    <row r="32" spans="1:7" x14ac:dyDescent="0.25">
      <c r="A32" s="7"/>
      <c r="B32" s="3"/>
      <c r="C32" s="3"/>
      <c r="D32" s="6"/>
      <c r="E32" s="8" t="str">
        <f t="shared" si="0"/>
        <v/>
      </c>
      <c r="F32" s="3"/>
      <c r="G32" s="3"/>
    </row>
    <row r="33" spans="1:7" x14ac:dyDescent="0.25">
      <c r="A33" s="7"/>
      <c r="B33" s="3"/>
      <c r="C33" s="3"/>
      <c r="D33" s="6"/>
      <c r="E33" s="8" t="str">
        <f t="shared" si="0"/>
        <v/>
      </c>
      <c r="F33" s="3"/>
      <c r="G33" s="3"/>
    </row>
    <row r="34" spans="1:7" x14ac:dyDescent="0.25">
      <c r="A34" s="7"/>
      <c r="B34" s="3"/>
      <c r="C34" s="3"/>
      <c r="D34" s="6"/>
      <c r="E34" s="8" t="str">
        <f t="shared" si="0"/>
        <v/>
      </c>
      <c r="F34" s="3"/>
      <c r="G34" s="3"/>
    </row>
    <row r="35" spans="1:7" x14ac:dyDescent="0.25">
      <c r="A35" s="7"/>
      <c r="B35" s="3"/>
      <c r="C35" s="3"/>
      <c r="D35" s="6"/>
      <c r="E35" s="8" t="str">
        <f t="shared" si="0"/>
        <v/>
      </c>
      <c r="F35" s="3"/>
      <c r="G35" s="3"/>
    </row>
    <row r="36" spans="1:7" x14ac:dyDescent="0.25">
      <c r="A36" s="7"/>
      <c r="B36" s="3"/>
      <c r="C36" s="3"/>
      <c r="D36" s="6"/>
      <c r="E36" s="8" t="str">
        <f t="shared" si="0"/>
        <v/>
      </c>
      <c r="F36" s="3"/>
      <c r="G36" s="3"/>
    </row>
    <row r="37" spans="1:7" x14ac:dyDescent="0.25">
      <c r="A37" s="7"/>
      <c r="B37" s="3"/>
      <c r="C37" s="3"/>
      <c r="D37" s="6"/>
      <c r="E37" s="8" t="str">
        <f t="shared" si="0"/>
        <v/>
      </c>
      <c r="F37" s="3"/>
      <c r="G37" s="3"/>
    </row>
    <row r="38" spans="1:7" x14ac:dyDescent="0.25">
      <c r="A38" s="7"/>
      <c r="B38" s="3"/>
      <c r="C38" s="3"/>
      <c r="D38" s="6"/>
      <c r="E38" s="8" t="str">
        <f t="shared" si="0"/>
        <v/>
      </c>
      <c r="F38" s="3"/>
      <c r="G38" s="3"/>
    </row>
    <row r="39" spans="1:7" x14ac:dyDescent="0.25">
      <c r="A39" s="7"/>
      <c r="B39" s="3"/>
      <c r="C39" s="3"/>
      <c r="D39" s="6"/>
      <c r="E39" s="8" t="str">
        <f t="shared" si="0"/>
        <v/>
      </c>
      <c r="F39" s="3"/>
      <c r="G39" s="3"/>
    </row>
    <row r="40" spans="1:7" ht="26.1" customHeight="1" x14ac:dyDescent="0.25">
      <c r="A40" s="28" t="s">
        <v>62</v>
      </c>
      <c r="B40" s="29"/>
      <c r="C40" s="29"/>
      <c r="D40" s="11">
        <f>SUM(D10:D39)</f>
        <v>497.2</v>
      </c>
      <c r="E40" s="11">
        <f>SUM(E10:E39)</f>
        <v>53.39</v>
      </c>
      <c r="F40" s="10"/>
      <c r="G40" s="10"/>
    </row>
    <row r="42" spans="1:7" ht="24" customHeight="1" x14ac:dyDescent="0.25">
      <c r="A42" s="24" t="s">
        <v>63</v>
      </c>
      <c r="B42" s="19"/>
      <c r="C42" s="19"/>
      <c r="D42" s="19"/>
      <c r="E42" s="19"/>
      <c r="F42" s="19"/>
      <c r="G42" s="19"/>
    </row>
    <row r="43" spans="1:7" x14ac:dyDescent="0.25">
      <c r="A43" s="22" t="s">
        <v>64</v>
      </c>
      <c r="B43" s="23"/>
      <c r="C43" s="12">
        <v>210</v>
      </c>
    </row>
    <row r="44" spans="1:7" x14ac:dyDescent="0.25">
      <c r="A44" s="22" t="s">
        <v>65</v>
      </c>
      <c r="B44" s="23"/>
      <c r="C44" s="13">
        <v>0.5</v>
      </c>
      <c r="D44" s="25" t="s">
        <v>66</v>
      </c>
      <c r="E44" s="19"/>
      <c r="F44" s="19"/>
      <c r="G44" s="19"/>
    </row>
    <row r="45" spans="1:7" x14ac:dyDescent="0.25">
      <c r="A45" s="22" t="s">
        <v>67</v>
      </c>
      <c r="B45" s="23"/>
      <c r="C45" s="8">
        <f>ROUND(C43*C44,2)</f>
        <v>105</v>
      </c>
    </row>
    <row r="47" spans="1:7" ht="24" customHeight="1" x14ac:dyDescent="0.25">
      <c r="A47" s="24" t="s">
        <v>68</v>
      </c>
      <c r="B47" s="19"/>
      <c r="C47" s="19"/>
      <c r="D47" s="19"/>
      <c r="E47" s="19"/>
      <c r="F47" s="19"/>
      <c r="G47" s="19"/>
    </row>
    <row r="48" spans="1:7" x14ac:dyDescent="0.25">
      <c r="A48" s="22" t="s">
        <v>69</v>
      </c>
      <c r="B48" s="23"/>
      <c r="C48" s="8">
        <f>D40</f>
        <v>497.2</v>
      </c>
    </row>
    <row r="49" spans="1:7" x14ac:dyDescent="0.25">
      <c r="A49" s="22" t="s">
        <v>70</v>
      </c>
      <c r="B49" s="23"/>
      <c r="C49" s="8">
        <f>SUMIFS($D$10:$D$39,$F$10:$F$39,"carta aziendale")</f>
        <v>315.5</v>
      </c>
    </row>
    <row r="50" spans="1:7" x14ac:dyDescent="0.25">
      <c r="A50" s="22" t="s">
        <v>71</v>
      </c>
      <c r="B50" s="23"/>
      <c r="C50" s="8">
        <f>SUMIFS($D$10:$D$39,$F$10:$F$39,"contanti propri")</f>
        <v>181.70000000000002</v>
      </c>
    </row>
    <row r="51" spans="1:7" x14ac:dyDescent="0.25">
      <c r="A51" s="22" t="s">
        <v>72</v>
      </c>
      <c r="B51" s="23"/>
      <c r="C51" s="8">
        <f>C45</f>
        <v>105</v>
      </c>
    </row>
    <row r="52" spans="1:7" x14ac:dyDescent="0.25">
      <c r="A52" s="22" t="s">
        <v>73</v>
      </c>
      <c r="B52" s="23"/>
      <c r="C52" s="8">
        <f>C6</f>
        <v>150</v>
      </c>
    </row>
    <row r="53" spans="1:7" ht="26.1" customHeight="1" x14ac:dyDescent="0.25">
      <c r="A53" s="28" t="s">
        <v>74</v>
      </c>
      <c r="B53" s="29"/>
      <c r="C53" s="11">
        <f>C50+C51-C52</f>
        <v>136.70000000000005</v>
      </c>
      <c r="D53" s="10"/>
      <c r="E53" s="10"/>
      <c r="F53" s="10"/>
      <c r="G53" s="10"/>
    </row>
    <row r="55" spans="1:7" ht="24" customHeight="1" x14ac:dyDescent="0.25">
      <c r="A55" s="22" t="s">
        <v>75</v>
      </c>
      <c r="B55" s="23"/>
      <c r="C55" s="26"/>
      <c r="D55" s="23"/>
      <c r="E55" s="2" t="s">
        <v>40</v>
      </c>
      <c r="F55" s="7"/>
    </row>
    <row r="57" spans="1:7" ht="24" customHeight="1" x14ac:dyDescent="0.25">
      <c r="A57" s="22" t="s">
        <v>76</v>
      </c>
      <c r="B57" s="23"/>
      <c r="C57" s="26"/>
      <c r="D57" s="23"/>
      <c r="E57" s="2" t="s">
        <v>40</v>
      </c>
      <c r="F57" s="7"/>
    </row>
  </sheetData>
  <mergeCells count="28">
    <mergeCell ref="I10:J10"/>
    <mergeCell ref="C57:D57"/>
    <mergeCell ref="C4:E4"/>
    <mergeCell ref="A44:B44"/>
    <mergeCell ref="A47:G47"/>
    <mergeCell ref="A42:G42"/>
    <mergeCell ref="A1:G1"/>
    <mergeCell ref="A57:B57"/>
    <mergeCell ref="A5:B5"/>
    <mergeCell ref="A40:C40"/>
    <mergeCell ref="C3:E3"/>
    <mergeCell ref="A53:B53"/>
    <mergeCell ref="C6:E6"/>
    <mergeCell ref="A4:B4"/>
    <mergeCell ref="A52:B52"/>
    <mergeCell ref="C5:E5"/>
    <mergeCell ref="A43:B43"/>
    <mergeCell ref="A6:B6"/>
    <mergeCell ref="D44:G44"/>
    <mergeCell ref="C55:D55"/>
    <mergeCell ref="A3:B3"/>
    <mergeCell ref="A55:B55"/>
    <mergeCell ref="A50:B50"/>
    <mergeCell ref="A48:B48"/>
    <mergeCell ref="A8:G8"/>
    <mergeCell ref="A49:B49"/>
    <mergeCell ref="A51:B51"/>
    <mergeCell ref="A45:B45"/>
  </mergeCells>
  <conditionalFormatting sqref="C10:C39">
    <cfRule type="expression" dxfId="3" priority="2">
      <formula>AND($D10&lt;&gt;"",$C10="")</formula>
    </cfRule>
  </conditionalFormatting>
  <conditionalFormatting sqref="C53">
    <cfRule type="cellIs" dxfId="2" priority="3" operator="lessThan">
      <formula>0</formula>
    </cfRule>
  </conditionalFormatting>
  <conditionalFormatting sqref="G10:G39">
    <cfRule type="cellIs" dxfId="1" priority="1" operator="equal">
      <formula>"no"</formula>
    </cfRule>
  </conditionalFormatting>
  <dataValidations count="3">
    <dataValidation type="list" allowBlank="1" showErrorMessage="1" error="Scegli una categoria dall'elenco (tabella aliquote IVA)." sqref="C10:C39" xr:uid="{00000000-0002-0000-0100-000000000000}">
      <formula1>$I$4:$I$9</formula1>
    </dataValidation>
    <dataValidation type="list" allowBlank="1" sqref="F10:F39" xr:uid="{00000000-0002-0000-0100-000001000000}">
      <formula1>"carta aziendale,contanti propri"</formula1>
    </dataValidation>
    <dataValidation type="list" allowBlank="1" sqref="G10:G39" xr:uid="{00000000-0002-0000-0100-000002000000}">
      <formula1>"sì,no"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sqref="A1:E1"/>
    </sheetView>
  </sheetViews>
  <sheetFormatPr defaultRowHeight="15" x14ac:dyDescent="0.25"/>
  <cols>
    <col min="1" max="1" width="22" customWidth="1"/>
    <col min="2" max="2" width="10" customWidth="1"/>
    <col min="3" max="3" width="16" customWidth="1"/>
    <col min="4" max="5" width="14" customWidth="1"/>
  </cols>
  <sheetData>
    <row r="1" spans="1:5" ht="32.1" customHeight="1" x14ac:dyDescent="0.25">
      <c r="A1" s="27" t="s">
        <v>77</v>
      </c>
      <c r="B1" s="19"/>
      <c r="C1" s="19"/>
      <c r="D1" s="19"/>
      <c r="E1" s="19"/>
    </row>
    <row r="2" spans="1:5" ht="27.95" customHeight="1" x14ac:dyDescent="0.25">
      <c r="A2" s="4" t="s">
        <v>27</v>
      </c>
      <c r="B2" s="4" t="s">
        <v>78</v>
      </c>
      <c r="C2" s="4" t="s">
        <v>42</v>
      </c>
      <c r="D2" s="4" t="s">
        <v>43</v>
      </c>
      <c r="E2" s="4" t="s">
        <v>79</v>
      </c>
    </row>
    <row r="3" spans="1:5" x14ac:dyDescent="0.25">
      <c r="A3" s="2" t="str">
        <f>'Nota spese'!$I$4</f>
        <v>vitto</v>
      </c>
      <c r="B3" s="14">
        <f>COUNTIFS('Nota spese'!$C$10:$C$39,$A3)</f>
        <v>3</v>
      </c>
      <c r="C3" s="8">
        <f>SUMIFS('Nota spese'!$D$10:$D$39,'Nota spese'!$C$10:$C$39,$A3)</f>
        <v>113.7</v>
      </c>
      <c r="D3" s="8">
        <f>SUMIFS('Nota spese'!$E$10:$E$39,'Nota spese'!$C$10:$C$39,$A3)</f>
        <v>10.34</v>
      </c>
      <c r="E3" s="15">
        <f t="shared" ref="E3:E8" si="0">IF($C$9=0,"",C3/$C$9)</f>
        <v>0.22868061142397428</v>
      </c>
    </row>
    <row r="4" spans="1:5" x14ac:dyDescent="0.25">
      <c r="A4" s="2" t="str">
        <f>'Nota spese'!$I$5</f>
        <v>alloggio</v>
      </c>
      <c r="B4" s="14">
        <f>COUNTIFS('Nota spese'!$C$10:$C$39,$A4)</f>
        <v>1</v>
      </c>
      <c r="C4" s="8">
        <f>SUMIFS('Nota spese'!$D$10:$D$39,'Nota spese'!$C$10:$C$39,$A4)</f>
        <v>196</v>
      </c>
      <c r="D4" s="8">
        <f>SUMIFS('Nota spese'!$E$10:$E$39,'Nota spese'!$C$10:$C$39,$A4)</f>
        <v>17.82</v>
      </c>
      <c r="E4" s="15">
        <f t="shared" si="0"/>
        <v>0.39420756234915527</v>
      </c>
    </row>
    <row r="5" spans="1:5" x14ac:dyDescent="0.25">
      <c r="A5" s="2" t="str">
        <f>'Nota spese'!$I$6</f>
        <v>trasporti</v>
      </c>
      <c r="B5" s="14">
        <f>COUNTIFS('Nota spese'!$C$10:$C$39,$A5)</f>
        <v>2</v>
      </c>
      <c r="C5" s="8">
        <f>SUMIFS('Nota spese'!$D$10:$D$39,'Nota spese'!$C$10:$C$39,$A5)</f>
        <v>96</v>
      </c>
      <c r="D5" s="8">
        <f>SUMIFS('Nota spese'!$E$10:$E$39,'Nota spese'!$C$10:$C$39,$A5)</f>
        <v>8.73</v>
      </c>
      <c r="E5" s="15">
        <f t="shared" si="0"/>
        <v>0.19308125502815768</v>
      </c>
    </row>
    <row r="6" spans="1:5" x14ac:dyDescent="0.25">
      <c r="A6" s="2" t="str">
        <f>'Nota spese'!$I$7</f>
        <v>carburante</v>
      </c>
      <c r="B6" s="14">
        <f>COUNTIFS('Nota spese'!$C$10:$C$39,$A6)</f>
        <v>1</v>
      </c>
      <c r="C6" s="8">
        <f>SUMIFS('Nota spese'!$D$10:$D$39,'Nota spese'!$C$10:$C$39,$A6)</f>
        <v>55</v>
      </c>
      <c r="D6" s="8">
        <f>SUMIFS('Nota spese'!$E$10:$E$39,'Nota spese'!$C$10:$C$39,$A6)</f>
        <v>9.92</v>
      </c>
      <c r="E6" s="15">
        <f t="shared" si="0"/>
        <v>0.11061946902654868</v>
      </c>
    </row>
    <row r="7" spans="1:5" x14ac:dyDescent="0.25">
      <c r="A7" s="2" t="str">
        <f>'Nota spese'!$I$8</f>
        <v>parcheggi-pedaggi</v>
      </c>
      <c r="B7" s="14">
        <f>COUNTIFS('Nota spese'!$C$10:$C$39,$A7)</f>
        <v>2</v>
      </c>
      <c r="C7" s="8">
        <f>SUMIFS('Nota spese'!$D$10:$D$39,'Nota spese'!$C$10:$C$39,$A7)</f>
        <v>26.6</v>
      </c>
      <c r="D7" s="8">
        <f>SUMIFS('Nota spese'!$E$10:$E$39,'Nota spese'!$C$10:$C$39,$A7)</f>
        <v>4.79</v>
      </c>
      <c r="E7" s="15">
        <f t="shared" si="0"/>
        <v>5.3499597747385365E-2</v>
      </c>
    </row>
    <row r="8" spans="1:5" x14ac:dyDescent="0.25">
      <c r="A8" s="2" t="str">
        <f>'Nota spese'!$I$9</f>
        <v>altro</v>
      </c>
      <c r="B8" s="14">
        <f>COUNTIFS('Nota spese'!$C$10:$C$39,$A8)</f>
        <v>1</v>
      </c>
      <c r="C8" s="8">
        <f>SUMIFS('Nota spese'!$D$10:$D$39,'Nota spese'!$C$10:$C$39,$A8)</f>
        <v>9.9</v>
      </c>
      <c r="D8" s="8">
        <f>SUMIFS('Nota spese'!$E$10:$E$39,'Nota spese'!$C$10:$C$39,$A8)</f>
        <v>1.79</v>
      </c>
      <c r="E8" s="15">
        <f t="shared" si="0"/>
        <v>1.9911504424778761E-2</v>
      </c>
    </row>
    <row r="9" spans="1:5" ht="26.1" customHeight="1" x14ac:dyDescent="0.25">
      <c r="A9" s="9" t="s">
        <v>80</v>
      </c>
      <c r="B9" s="16">
        <f>SUM(B3:B8)</f>
        <v>10</v>
      </c>
      <c r="C9" s="11">
        <f>SUM(C3:C8)</f>
        <v>497.2</v>
      </c>
      <c r="D9" s="11">
        <f>SUM(D3:D8)</f>
        <v>53.39</v>
      </c>
      <c r="E9" s="17">
        <f>IF(C9=0,"",1)</f>
        <v>1</v>
      </c>
    </row>
    <row r="11" spans="1:5" ht="24" customHeight="1" x14ac:dyDescent="0.25">
      <c r="A11" s="24" t="s">
        <v>81</v>
      </c>
      <c r="B11" s="19"/>
      <c r="C11" s="19"/>
      <c r="D11" s="19"/>
      <c r="E11" s="19"/>
    </row>
    <row r="12" spans="1:5" ht="27.95" customHeight="1" x14ac:dyDescent="0.25">
      <c r="A12" s="4" t="s">
        <v>44</v>
      </c>
      <c r="B12" s="4" t="s">
        <v>78</v>
      </c>
      <c r="C12" s="4" t="s">
        <v>42</v>
      </c>
    </row>
    <row r="13" spans="1:5" x14ac:dyDescent="0.25">
      <c r="A13" s="2" t="s">
        <v>52</v>
      </c>
      <c r="B13" s="14">
        <f>COUNTIFS('Nota spese'!$F$10:$F$39,$A13)</f>
        <v>3</v>
      </c>
      <c r="C13" s="8">
        <f>SUMIFS('Nota spese'!$D$10:$D$39,'Nota spese'!$F$10:$F$39,$A13)</f>
        <v>315.5</v>
      </c>
    </row>
    <row r="14" spans="1:5" x14ac:dyDescent="0.25">
      <c r="A14" s="2" t="s">
        <v>48</v>
      </c>
      <c r="B14" s="14">
        <f>COUNTIFS('Nota spese'!$F$10:$F$39,$A14)</f>
        <v>7</v>
      </c>
      <c r="C14" s="8">
        <f>SUMIFS('Nota spese'!$D$10:$D$39,'Nota spese'!$F$10:$F$39,$A14)</f>
        <v>181.70000000000002</v>
      </c>
    </row>
  </sheetData>
  <mergeCells count="2">
    <mergeCell ref="A11:E11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workbookViewId="0">
      <pane xSplit="1" ySplit="5" topLeftCell="B6" activePane="bottomRight" state="frozen"/>
      <selection pane="topRight"/>
      <selection pane="bottomLeft"/>
      <selection pane="bottomRight" sqref="A1:H1"/>
    </sheetView>
  </sheetViews>
  <sheetFormatPr defaultRowHeight="15" x14ac:dyDescent="0.25"/>
  <cols>
    <col min="1" max="2" width="14" customWidth="1"/>
    <col min="3" max="4" width="18" customWidth="1"/>
    <col min="5" max="6" width="14" customWidth="1"/>
    <col min="7" max="7" width="16" customWidth="1"/>
    <col min="8" max="8" width="30" customWidth="1"/>
  </cols>
  <sheetData>
    <row r="1" spans="1:8" ht="32.1" customHeight="1" x14ac:dyDescent="0.25">
      <c r="A1" s="27" t="s">
        <v>82</v>
      </c>
      <c r="B1" s="19"/>
      <c r="C1" s="19"/>
      <c r="D1" s="19"/>
      <c r="E1" s="19"/>
      <c r="F1" s="19"/>
      <c r="G1" s="19"/>
      <c r="H1" s="19"/>
    </row>
    <row r="3" spans="1:8" x14ac:dyDescent="0.25">
      <c r="A3" s="2" t="s">
        <v>83</v>
      </c>
      <c r="B3" s="26" t="s">
        <v>26</v>
      </c>
      <c r="C3" s="23"/>
      <c r="D3" s="2" t="s">
        <v>84</v>
      </c>
      <c r="E3" s="12">
        <v>2026</v>
      </c>
    </row>
    <row r="5" spans="1:8" ht="27.95" customHeight="1" x14ac:dyDescent="0.25">
      <c r="A5" s="4" t="s">
        <v>85</v>
      </c>
      <c r="B5" s="4" t="s">
        <v>86</v>
      </c>
      <c r="C5" s="4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</row>
    <row r="6" spans="1:8" x14ac:dyDescent="0.25">
      <c r="A6" s="2" t="s">
        <v>93</v>
      </c>
      <c r="B6" s="6"/>
      <c r="C6" s="6"/>
      <c r="D6" s="6"/>
      <c r="E6" s="6"/>
      <c r="F6" s="6"/>
      <c r="G6" s="8" t="str">
        <f>IF(COUNT(B6:F6)=0,"",D6+E6-F6)</f>
        <v/>
      </c>
      <c r="H6" s="3"/>
    </row>
    <row r="7" spans="1:8" x14ac:dyDescent="0.25">
      <c r="A7" s="2" t="s">
        <v>94</v>
      </c>
      <c r="B7" s="6"/>
      <c r="C7" s="6"/>
      <c r="D7" s="6"/>
      <c r="E7" s="6"/>
      <c r="F7" s="6"/>
      <c r="G7" s="8" t="str">
        <f>IF(COUNT(B7:F7)=0,"",D7+E7-F7)</f>
        <v/>
      </c>
      <c r="H7" s="3"/>
    </row>
    <row r="8" spans="1:8" ht="25.5" x14ac:dyDescent="0.25">
      <c r="A8" s="2" t="s">
        <v>95</v>
      </c>
      <c r="B8" s="8">
        <f>'Nota spese'!$C$48</f>
        <v>497.2</v>
      </c>
      <c r="C8" s="8">
        <f>'Nota spese'!$C$49</f>
        <v>315.5</v>
      </c>
      <c r="D8" s="8">
        <f>'Nota spese'!$C$50</f>
        <v>181.70000000000002</v>
      </c>
      <c r="E8" s="8">
        <f>'Nota spese'!$C$45</f>
        <v>105</v>
      </c>
      <c r="F8" s="8">
        <f>'Nota spese'!$C$6</f>
        <v>150</v>
      </c>
      <c r="G8" s="8">
        <f>'Nota spese'!$C$53</f>
        <v>136.70000000000005</v>
      </c>
      <c r="H8" s="3" t="s">
        <v>96</v>
      </c>
    </row>
    <row r="9" spans="1:8" x14ac:dyDescent="0.25">
      <c r="A9" s="2" t="s">
        <v>97</v>
      </c>
      <c r="B9" s="6"/>
      <c r="C9" s="6"/>
      <c r="D9" s="6"/>
      <c r="E9" s="6"/>
      <c r="F9" s="6"/>
      <c r="G9" s="8" t="str">
        <f t="shared" ref="G9:G17" si="0">IF(COUNT(B9:F9)=0,"",D9+E9-F9)</f>
        <v/>
      </c>
      <c r="H9" s="3"/>
    </row>
    <row r="10" spans="1:8" x14ac:dyDescent="0.25">
      <c r="A10" s="2" t="s">
        <v>98</v>
      </c>
      <c r="B10" s="6"/>
      <c r="C10" s="6"/>
      <c r="D10" s="6"/>
      <c r="E10" s="6"/>
      <c r="F10" s="6"/>
      <c r="G10" s="8" t="str">
        <f t="shared" si="0"/>
        <v/>
      </c>
      <c r="H10" s="3"/>
    </row>
    <row r="11" spans="1:8" x14ac:dyDescent="0.25">
      <c r="A11" s="2" t="s">
        <v>99</v>
      </c>
      <c r="B11" s="6"/>
      <c r="C11" s="6"/>
      <c r="D11" s="6"/>
      <c r="E11" s="6"/>
      <c r="F11" s="6"/>
      <c r="G11" s="8" t="str">
        <f t="shared" si="0"/>
        <v/>
      </c>
      <c r="H11" s="3"/>
    </row>
    <row r="12" spans="1:8" x14ac:dyDescent="0.25">
      <c r="A12" s="2" t="s">
        <v>100</v>
      </c>
      <c r="B12" s="6"/>
      <c r="C12" s="6"/>
      <c r="D12" s="6"/>
      <c r="E12" s="6"/>
      <c r="F12" s="6"/>
      <c r="G12" s="8" t="str">
        <f t="shared" si="0"/>
        <v/>
      </c>
      <c r="H12" s="3"/>
    </row>
    <row r="13" spans="1:8" x14ac:dyDescent="0.25">
      <c r="A13" s="2" t="s">
        <v>101</v>
      </c>
      <c r="B13" s="6"/>
      <c r="C13" s="6"/>
      <c r="D13" s="6"/>
      <c r="E13" s="6"/>
      <c r="F13" s="6"/>
      <c r="G13" s="8" t="str">
        <f t="shared" si="0"/>
        <v/>
      </c>
      <c r="H13" s="3"/>
    </row>
    <row r="14" spans="1:8" x14ac:dyDescent="0.25">
      <c r="A14" s="2" t="s">
        <v>102</v>
      </c>
      <c r="B14" s="6"/>
      <c r="C14" s="6"/>
      <c r="D14" s="6"/>
      <c r="E14" s="6"/>
      <c r="F14" s="6"/>
      <c r="G14" s="8" t="str">
        <f t="shared" si="0"/>
        <v/>
      </c>
      <c r="H14" s="3"/>
    </row>
    <row r="15" spans="1:8" x14ac:dyDescent="0.25">
      <c r="A15" s="2" t="s">
        <v>103</v>
      </c>
      <c r="B15" s="6"/>
      <c r="C15" s="6"/>
      <c r="D15" s="6"/>
      <c r="E15" s="6"/>
      <c r="F15" s="6"/>
      <c r="G15" s="8" t="str">
        <f t="shared" si="0"/>
        <v/>
      </c>
      <c r="H15" s="3"/>
    </row>
    <row r="16" spans="1:8" x14ac:dyDescent="0.25">
      <c r="A16" s="2" t="s">
        <v>104</v>
      </c>
      <c r="B16" s="6"/>
      <c r="C16" s="6"/>
      <c r="D16" s="6"/>
      <c r="E16" s="6"/>
      <c r="F16" s="6"/>
      <c r="G16" s="8" t="str">
        <f t="shared" si="0"/>
        <v/>
      </c>
      <c r="H16" s="3"/>
    </row>
    <row r="17" spans="1:8" x14ac:dyDescent="0.25">
      <c r="A17" s="2" t="s">
        <v>105</v>
      </c>
      <c r="B17" s="6"/>
      <c r="C17" s="6"/>
      <c r="D17" s="6"/>
      <c r="E17" s="6"/>
      <c r="F17" s="6"/>
      <c r="G17" s="8" t="str">
        <f t="shared" si="0"/>
        <v/>
      </c>
      <c r="H17" s="3"/>
    </row>
    <row r="18" spans="1:8" ht="26.1" customHeight="1" x14ac:dyDescent="0.25">
      <c r="A18" s="9" t="s">
        <v>106</v>
      </c>
      <c r="B18" s="11">
        <f t="shared" ref="B18:G18" si="1">SUM(B6:B17)</f>
        <v>497.2</v>
      </c>
      <c r="C18" s="11">
        <f t="shared" si="1"/>
        <v>315.5</v>
      </c>
      <c r="D18" s="11">
        <f t="shared" si="1"/>
        <v>181.70000000000002</v>
      </c>
      <c r="E18" s="11">
        <f t="shared" si="1"/>
        <v>105</v>
      </c>
      <c r="F18" s="11">
        <f t="shared" si="1"/>
        <v>150</v>
      </c>
      <c r="G18" s="11">
        <f t="shared" si="1"/>
        <v>136.70000000000005</v>
      </c>
      <c r="H18" s="10"/>
    </row>
    <row r="20" spans="1:8" x14ac:dyDescent="0.25">
      <c r="A20" s="25" t="s">
        <v>107</v>
      </c>
      <c r="B20" s="19"/>
      <c r="C20" s="19"/>
      <c r="D20" s="19"/>
      <c r="E20" s="19"/>
      <c r="F20" s="19"/>
      <c r="G20" s="19"/>
      <c r="H20" s="19"/>
    </row>
  </sheetData>
  <mergeCells count="3">
    <mergeCell ref="B3:C3"/>
    <mergeCell ref="A20:H20"/>
    <mergeCell ref="A1:H1"/>
  </mergeCells>
  <conditionalFormatting sqref="G6:G18">
    <cfRule type="cellIs" dxfId="0" priority="1" operator="less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Istruzioni</vt:lpstr>
      <vt:lpstr>Nota spese</vt:lpstr>
      <vt:lpstr>Riepilogo per categoria</vt:lpstr>
      <vt:lpstr>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nota spese dipendente — SynSphere</dc:title>
  <dc:creator>SynSphere Italia</dc:creator>
  <dc:description>Nota spese mensile del dipendente con scorporo IVA per categoria, rimborso chilometrico configurabile e riepilogo annuale. Per PMI italiane. https://www.synsphere.it</dc:description>
  <cp:lastModifiedBy>Egiziago Cioffi</cp:lastModifiedBy>
  <dcterms:created xsi:type="dcterms:W3CDTF">2026-06-11T15:06:54Z</dcterms:created>
  <dcterms:modified xsi:type="dcterms:W3CDTF">2026-06-11T16:38:09Z</dcterms:modified>
</cp:coreProperties>
</file>