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1" documentId="11_CDDC4E428C4A959222B4CCCC0B8F90835317D0C0" xr6:coauthVersionLast="47" xr6:coauthVersionMax="47" xr10:uidLastSave="{CBB28D5A-A39E-40A5-B334-A23550DD2566}"/>
  <bookViews>
    <workbookView xWindow="-120" yWindow="-120" windowWidth="29040" windowHeight="15720" xr2:uid="{00000000-000D-0000-FFFF-FFFF00000000}"/>
  </bookViews>
  <sheets>
    <sheet name="Istruzioni" sheetId="1" r:id="rId1"/>
    <sheet name="1 Piano pasti" sheetId="2" r:id="rId2"/>
    <sheet name="2 Lista spesa" sheetId="3" r:id="rId3"/>
    <sheet name="3 Budge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4" l="1"/>
  <c r="B12" i="4"/>
  <c r="B11" i="4"/>
  <c r="F54" i="3"/>
  <c r="E52" i="3"/>
  <c r="E51" i="3"/>
  <c r="E50" i="3"/>
  <c r="E49" i="3"/>
  <c r="E48" i="3"/>
  <c r="E47" i="3"/>
  <c r="E46" i="3"/>
  <c r="E45" i="3"/>
  <c r="E44" i="3"/>
  <c r="E43" i="3"/>
  <c r="E42" i="3"/>
  <c r="E41" i="3"/>
  <c r="E40" i="3"/>
  <c r="E39" i="3"/>
  <c r="E38" i="3"/>
  <c r="E37" i="3"/>
  <c r="E36" i="3"/>
  <c r="E35" i="3"/>
  <c r="E34" i="3"/>
  <c r="E33" i="3"/>
  <c r="E32" i="3"/>
  <c r="E31" i="3"/>
  <c r="E30" i="3"/>
  <c r="E29" i="3"/>
  <c r="E28" i="3"/>
  <c r="E27" i="3"/>
  <c r="E26" i="3"/>
  <c r="B16" i="4" s="1"/>
  <c r="E25" i="3"/>
  <c r="B15" i="4" s="1"/>
  <c r="E24" i="3"/>
  <c r="E23" i="3"/>
  <c r="B14" i="4" s="1"/>
  <c r="E22" i="3"/>
  <c r="E21" i="3"/>
  <c r="B13" i="4" s="1"/>
  <c r="E20" i="3"/>
  <c r="E19" i="3"/>
  <c r="E18" i="3"/>
  <c r="E17" i="3"/>
  <c r="B10" i="4" s="1"/>
  <c r="E16" i="3"/>
  <c r="E15" i="3"/>
  <c r="E14" i="3"/>
  <c r="E13" i="3"/>
  <c r="B9" i="4" s="1"/>
  <c r="E12" i="3"/>
  <c r="E11" i="3"/>
  <c r="E10" i="3"/>
  <c r="E9" i="3"/>
  <c r="B8" i="4" s="1"/>
  <c r="E8" i="3"/>
  <c r="E7" i="3"/>
  <c r="E6" i="3"/>
  <c r="E5" i="3"/>
  <c r="E4" i="3"/>
  <c r="E3" i="3"/>
  <c r="B7" i="4" s="1"/>
  <c r="A10" i="2"/>
  <c r="A9" i="2"/>
  <c r="A8" i="2"/>
  <c r="A7" i="2"/>
  <c r="A6" i="2"/>
  <c r="A5" i="2"/>
  <c r="A4" i="2"/>
  <c r="B19" i="4" l="1"/>
  <c r="E54" i="3"/>
  <c r="B21" i="4" l="1"/>
  <c r="C12" i="4"/>
  <c r="C17" i="4"/>
  <c r="C11" i="4"/>
  <c r="C15" i="4"/>
  <c r="C9" i="4"/>
  <c r="C14" i="4"/>
  <c r="C8" i="4"/>
  <c r="C13" i="4"/>
  <c r="C7" i="4"/>
  <c r="C16" i="4"/>
  <c r="C10" i="4"/>
</calcChain>
</file>

<file path=xl/sharedStrings.xml><?xml version="1.0" encoding="utf-8"?>
<sst xmlns="http://schemas.openxmlformats.org/spreadsheetml/2006/main" count="173" uniqueCount="114">
  <si>
    <t>PIANO PASTI E LISTA SPESA</t>
  </si>
  <si>
    <t>SynSphere Italia — Partner Microsoft per le PMI italiane</t>
  </si>
  <si>
    <t>Cosa fa questo template</t>
  </si>
  <si>
    <t>Pianifica i pasti della settimana (colazione, pranzo, cena, spuntini) e genera la lista spesa coerente con il piano. Tiene il budget settimanale sotto controllo.</t>
  </si>
  <si>
    <t>Pensato per famiglie di 2-5 persone. Riduce gli sprechi (cibo che si butta) e gli acquisti d'impulso al supermercato.</t>
  </si>
  <si>
    <t>Ordine dei fogli</t>
  </si>
  <si>
    <t>1. Piano pasti — riempi cosa cucinare per ogni giorno della settimana, per ogni pasto.</t>
  </si>
  <si>
    <t>2. Lista spesa — tutti gli ingredienti necessari, organizzati per categoria.</t>
  </si>
  <si>
    <t>3. Budget — totale settimanale per categoria, vs target.</t>
  </si>
  <si>
    <t>Suggerimenti pratici</t>
  </si>
  <si>
    <t>Pianifica la domenica pomeriggio per la settimana successiva: 20 minuti che valgono ore di non-decisioni la sera.</t>
  </si>
  <si>
    <t>Per il piano pasti, parti dai cibi che hai già (frigo, congelatore, dispensa) — riduci sprechi e budget.</t>
  </si>
  <si>
    <t>Per la spesa, va al supermercato con la lista stampata o sul telefono. Niente acquisti d'impulso.</t>
  </si>
  <si>
    <t>PIANO PASTI SETTIMANALE</t>
  </si>
  <si>
    <t>Lunedì della settimana:</t>
  </si>
  <si>
    <t>2026-05-11</t>
  </si>
  <si>
    <t>Giorno</t>
  </si>
  <si>
    <t>Colazione</t>
  </si>
  <si>
    <t>Pranzo</t>
  </si>
  <si>
    <t>Cena</t>
  </si>
  <si>
    <t>Spuntini</t>
  </si>
  <si>
    <t>Latte + cereali + frutta</t>
  </si>
  <si>
    <t>Pasta al pomodoro + insalata</t>
  </si>
  <si>
    <t>Pollo arrosto + verdure al forno</t>
  </si>
  <si>
    <t>Frutta + yogurt</t>
  </si>
  <si>
    <t>Yogurt + cereali + frutta</t>
  </si>
  <si>
    <t>Riso e zucchine</t>
  </si>
  <si>
    <t>Frittata di verdure + insalata</t>
  </si>
  <si>
    <t>Cracker + frutta</t>
  </si>
  <si>
    <t>Latte + biscotti + frutta</t>
  </si>
  <si>
    <t>Pasta al pesto + carote crude</t>
  </si>
  <si>
    <t>Salmone al forno + patate</t>
  </si>
  <si>
    <t>Frutta secca</t>
  </si>
  <si>
    <t>Yogurt + miele + frutta</t>
  </si>
  <si>
    <t>Insalata di farro + bocconcini</t>
  </si>
  <si>
    <t>Polpette + verdure saltate</t>
  </si>
  <si>
    <t>Yogurt</t>
  </si>
  <si>
    <t>Latte + pane + marmellata</t>
  </si>
  <si>
    <t>Pizza in casa o focaccia</t>
  </si>
  <si>
    <t>Hamburger + insalata</t>
  </si>
  <si>
    <t>Frutta</t>
  </si>
  <si>
    <t>Pancakes + frutta</t>
  </si>
  <si>
    <t>Pranzo libero o avanzi</t>
  </si>
  <si>
    <t>Cena fuori</t>
  </si>
  <si>
    <t>—</t>
  </si>
  <si>
    <t>Brunch (uova, salumi, formaggi)</t>
  </si>
  <si>
    <t>Pranzo della domenica (lasagne, arrosto, ecc.)</t>
  </si>
  <si>
    <t>Cena leggera (zuppa o piatto unico)</t>
  </si>
  <si>
    <t>LISTA SPESA SETTIMANALE</t>
  </si>
  <si>
    <t>Categoria</t>
  </si>
  <si>
    <t>Articolo</t>
  </si>
  <si>
    <t>Quantità</t>
  </si>
  <si>
    <t>Prezzo unitario (€)</t>
  </si>
  <si>
    <t>Totale (€)</t>
  </si>
  <si>
    <t>Fatto?</t>
  </si>
  <si>
    <t>Frutta e verdura</t>
  </si>
  <si>
    <t>Mele Fuji</t>
  </si>
  <si>
    <t>1 kg</t>
  </si>
  <si>
    <t>No</t>
  </si>
  <si>
    <t>Banane</t>
  </si>
  <si>
    <t>Insalata mista</t>
  </si>
  <si>
    <t>2 buste</t>
  </si>
  <si>
    <t>Pomodori</t>
  </si>
  <si>
    <t>500 g</t>
  </si>
  <si>
    <t>Zucchine</t>
  </si>
  <si>
    <t>Patate</t>
  </si>
  <si>
    <t>2 kg</t>
  </si>
  <si>
    <t>Carne e pesce</t>
  </si>
  <si>
    <t>Pollo intero</t>
  </si>
  <si>
    <t>1.5 kg</t>
  </si>
  <si>
    <t>Macinato di manzo</t>
  </si>
  <si>
    <t>Salmone fresco</t>
  </si>
  <si>
    <t>Latticini e uova</t>
  </si>
  <si>
    <t>Latte intero</t>
  </si>
  <si>
    <t>2 L</t>
  </si>
  <si>
    <t>Uova bio</t>
  </si>
  <si>
    <t>12 pezzi</t>
  </si>
  <si>
    <t>Yogurt naturale</t>
  </si>
  <si>
    <t>8 vasetti</t>
  </si>
  <si>
    <t>Mozzarella</t>
  </si>
  <si>
    <t>Pane e cereali</t>
  </si>
  <si>
    <t>Pane comune</t>
  </si>
  <si>
    <t>Cereali colazione</t>
  </si>
  <si>
    <t>1 confezione</t>
  </si>
  <si>
    <t>Pasta e riso</t>
  </si>
  <si>
    <t>Pasta lunga</t>
  </si>
  <si>
    <t>Riso basmati</t>
  </si>
  <si>
    <t>Conserve</t>
  </si>
  <si>
    <t>Passata di pomodoro</t>
  </si>
  <si>
    <t>3 bottiglie</t>
  </si>
  <si>
    <t>Tonno in olio</t>
  </si>
  <si>
    <t>4 scatolette</t>
  </si>
  <si>
    <t>Bevande</t>
  </si>
  <si>
    <t>Acqua naturale</t>
  </si>
  <si>
    <t>12 L</t>
  </si>
  <si>
    <t>Succhi frutta</t>
  </si>
  <si>
    <t>Igiene e casa</t>
  </si>
  <si>
    <t>Detersivo lavatrice</t>
  </si>
  <si>
    <t>Carta igienica</t>
  </si>
  <si>
    <t>12 rotoli</t>
  </si>
  <si>
    <t>Snack e dolci</t>
  </si>
  <si>
    <t>Biscotti</t>
  </si>
  <si>
    <t>2 confezioni</t>
  </si>
  <si>
    <t>TOTALE STIMATO</t>
  </si>
  <si>
    <t>BUDGET SETTIMANALE</t>
  </si>
  <si>
    <t>Budget settimanale target</t>
  </si>
  <si>
    <t>Spesa per categoria</t>
  </si>
  <si>
    <t>Stimato (€)</t>
  </si>
  <si>
    <t>% sul totale</t>
  </si>
  <si>
    <t>Surgelati</t>
  </si>
  <si>
    <t>Altro</t>
  </si>
  <si>
    <t>TOTALE</t>
  </si>
  <si>
    <t>100%</t>
  </si>
  <si>
    <t>Δ vs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</si>
</sst>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 &quot;€&quot;"/>
    <numFmt numFmtId="166" formatCode="0.0%"/>
    <numFmt numFmtId="167" formatCode="#,##0.00\ &quot;€&quot;;[Red]\-#,##0.00\ &quot;€&quot;"/>
  </numFmts>
  <fonts count="11"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0"/>
      <color rgb="FF212529"/>
      <name val="Calibri"/>
    </font>
    <font>
      <sz val="10"/>
      <color rgb="FF212529"/>
      <name val="Calibri"/>
    </font>
    <font>
      <b/>
      <sz val="11"/>
      <color rgb="FFFFFFFF"/>
      <name val="Calibri"/>
    </font>
    <font>
      <sz val="10"/>
      <color rgb="FF666666"/>
      <name val="Calibri"/>
    </font>
    <font>
      <b/>
      <sz val="12"/>
      <color rgb="FF0177FF"/>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F5F5F5"/>
        <bgColor rgb="FFF5F5F5"/>
      </patternFill>
    </fill>
    <fill>
      <patternFill patternType="solid">
        <fgColor rgb="FFEAF4FF"/>
        <bgColor rgb="FFEAF4FF"/>
      </patternFill>
    </fill>
    <fill>
      <patternFill patternType="solid">
        <fgColor rgb="FF191A1E"/>
        <bgColor rgb="FF191A1E"/>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1">
    <xf numFmtId="0" fontId="0" fillId="0" borderId="0" xfId="0"/>
    <xf numFmtId="0" fontId="4" fillId="0" borderId="0" xfId="0" applyFont="1" applyAlignment="1">
      <alignment horizontal="left" vertical="center" wrapText="1"/>
    </xf>
    <xf numFmtId="0" fontId="6" fillId="4" borderId="1" xfId="0" applyFont="1" applyFill="1" applyBorder="1" applyAlignment="1">
      <alignment horizontal="left" vertical="center" wrapText="1"/>
    </xf>
    <xf numFmtId="164" fontId="7" fillId="5" borderId="1" xfId="0" applyNumberFormat="1" applyFont="1" applyFill="1" applyBorder="1" applyAlignment="1">
      <alignment horizontal="left" vertical="center" wrapText="1"/>
    </xf>
    <xf numFmtId="0" fontId="8" fillId="2"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7" fillId="5" borderId="1" xfId="0" applyFont="1" applyFill="1" applyBorder="1" applyAlignment="1">
      <alignment horizontal="left" vertical="top" wrapText="1"/>
    </xf>
    <xf numFmtId="0" fontId="7" fillId="5" borderId="1" xfId="0" applyFont="1" applyFill="1" applyBorder="1" applyAlignment="1">
      <alignment horizontal="left" vertical="center" wrapText="1"/>
    </xf>
    <xf numFmtId="165" fontId="7" fillId="5" borderId="1" xfId="0" applyNumberFormat="1" applyFont="1" applyFill="1" applyBorder="1" applyAlignment="1">
      <alignment horizontal="left" vertical="center" wrapText="1"/>
    </xf>
    <xf numFmtId="165" fontId="9" fillId="4" borderId="1" xfId="0" applyNumberFormat="1" applyFont="1" applyFill="1" applyBorder="1" applyAlignment="1">
      <alignment horizontal="right" vertical="center"/>
    </xf>
    <xf numFmtId="0" fontId="8" fillId="6" borderId="1" xfId="0" applyFont="1" applyFill="1" applyBorder="1" applyAlignment="1">
      <alignment horizontal="left" vertical="center" wrapText="1"/>
    </xf>
    <xf numFmtId="0" fontId="8" fillId="6" borderId="1" xfId="0" applyFont="1" applyFill="1" applyBorder="1" applyAlignment="1">
      <alignment horizontal="right" vertical="center"/>
    </xf>
    <xf numFmtId="165" fontId="8" fillId="6" borderId="1" xfId="0" applyNumberFormat="1" applyFont="1" applyFill="1" applyBorder="1" applyAlignment="1">
      <alignment horizontal="right" vertical="center"/>
    </xf>
    <xf numFmtId="0" fontId="10" fillId="0" borderId="0" xfId="0" applyFont="1"/>
    <xf numFmtId="166" fontId="9" fillId="4" borderId="1" xfId="0" applyNumberFormat="1" applyFont="1" applyFill="1" applyBorder="1" applyAlignment="1">
      <alignment horizontal="right" vertical="center"/>
    </xf>
    <xf numFmtId="167" fontId="9" fillId="4" borderId="1" xfId="0" applyNumberFormat="1" applyFont="1" applyFill="1" applyBorder="1" applyAlignment="1">
      <alignment horizontal="right" vertic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1">
    <dxf>
      <fill>
        <patternFill patternType="solid">
          <fgColor rgb="FFDEFFE3"/>
          <bgColor rgb="FFDEFFE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sqref="A1:B1"/>
    </sheetView>
  </sheetViews>
  <sheetFormatPr defaultRowHeight="15" x14ac:dyDescent="0.25"/>
  <cols>
    <col min="1" max="1" width="4" customWidth="1"/>
    <col min="2" max="2" width="92" customWidth="1"/>
  </cols>
  <sheetData>
    <row r="1" spans="1:2" ht="26.25" x14ac:dyDescent="0.25">
      <c r="A1" s="19" t="s">
        <v>0</v>
      </c>
      <c r="B1" s="17"/>
    </row>
    <row r="2" spans="1:2" x14ac:dyDescent="0.25">
      <c r="A2" s="18" t="s">
        <v>1</v>
      </c>
      <c r="B2" s="17"/>
    </row>
    <row r="4" spans="1:2" ht="17.25" x14ac:dyDescent="0.25">
      <c r="A4" s="16" t="s">
        <v>2</v>
      </c>
      <c r="B4" s="17"/>
    </row>
    <row r="5" spans="1:2" ht="30" x14ac:dyDescent="0.25">
      <c r="B5" s="1" t="s">
        <v>3</v>
      </c>
    </row>
    <row r="6" spans="1:2" ht="30" x14ac:dyDescent="0.25">
      <c r="B6" s="1" t="s">
        <v>4</v>
      </c>
    </row>
    <row r="8" spans="1:2" ht="17.25" x14ac:dyDescent="0.25">
      <c r="A8" s="16" t="s">
        <v>5</v>
      </c>
      <c r="B8" s="17"/>
    </row>
    <row r="9" spans="1:2" x14ac:dyDescent="0.25">
      <c r="B9" s="1" t="s">
        <v>6</v>
      </c>
    </row>
    <row r="10" spans="1:2" x14ac:dyDescent="0.25">
      <c r="B10" s="1" t="s">
        <v>7</v>
      </c>
    </row>
    <row r="11" spans="1:2" x14ac:dyDescent="0.25">
      <c r="B11" s="1" t="s">
        <v>8</v>
      </c>
    </row>
    <row r="13" spans="1:2" ht="17.25" x14ac:dyDescent="0.25">
      <c r="A13" s="16" t="s">
        <v>9</v>
      </c>
      <c r="B13" s="17"/>
    </row>
    <row r="14" spans="1:2" ht="30" x14ac:dyDescent="0.25">
      <c r="B14" s="1" t="s">
        <v>10</v>
      </c>
    </row>
    <row r="15" spans="1:2" x14ac:dyDescent="0.25">
      <c r="B15" s="1" t="s">
        <v>11</v>
      </c>
    </row>
    <row r="16" spans="1:2" x14ac:dyDescent="0.25">
      <c r="B16" s="1" t="s">
        <v>12</v>
      </c>
    </row>
  </sheetData>
  <mergeCells count="5">
    <mergeCell ref="A4:B4"/>
    <mergeCell ref="A2:B2"/>
    <mergeCell ref="A13:B13"/>
    <mergeCell ref="A1:B1"/>
    <mergeCell ref="A8:B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heetViews>
  <sheetFormatPr defaultRowHeight="15" x14ac:dyDescent="0.25"/>
  <cols>
    <col min="1" max="1" width="16" customWidth="1"/>
    <col min="2" max="4" width="26" customWidth="1"/>
    <col min="5" max="5" width="22" customWidth="1"/>
  </cols>
  <sheetData>
    <row r="1" spans="1:5" ht="32.1" customHeight="1" x14ac:dyDescent="0.25">
      <c r="A1" s="20" t="s">
        <v>13</v>
      </c>
      <c r="B1" s="17"/>
      <c r="C1" s="17"/>
      <c r="D1" s="17"/>
      <c r="E1" s="17"/>
    </row>
    <row r="2" spans="1:5" ht="25.5" x14ac:dyDescent="0.25">
      <c r="A2" s="2" t="s">
        <v>14</v>
      </c>
      <c r="B2" s="3" t="s">
        <v>15</v>
      </c>
    </row>
    <row r="3" spans="1:5" ht="27.95" customHeight="1" x14ac:dyDescent="0.25">
      <c r="A3" s="4" t="s">
        <v>16</v>
      </c>
      <c r="B3" s="4" t="s">
        <v>17</v>
      </c>
      <c r="C3" s="4" t="s">
        <v>18</v>
      </c>
      <c r="D3" s="4" t="s">
        <v>19</v>
      </c>
      <c r="E3" s="4" t="s">
        <v>20</v>
      </c>
    </row>
    <row r="4" spans="1:5" ht="50.1" customHeight="1" x14ac:dyDescent="0.25">
      <c r="A4" s="5" t="str">
        <f>"Lun "&amp;TEXT($B$2+0,"dd/mm")</f>
        <v>Lun 11/05</v>
      </c>
      <c r="B4" s="6" t="s">
        <v>21</v>
      </c>
      <c r="C4" s="6" t="s">
        <v>22</v>
      </c>
      <c r="D4" s="6" t="s">
        <v>23</v>
      </c>
      <c r="E4" s="6" t="s">
        <v>24</v>
      </c>
    </row>
    <row r="5" spans="1:5" ht="50.1" customHeight="1" x14ac:dyDescent="0.25">
      <c r="A5" s="5" t="str">
        <f>"Mar "&amp;TEXT($B$2+1,"dd/mm")</f>
        <v>Mar 12/05</v>
      </c>
      <c r="B5" s="6" t="s">
        <v>25</v>
      </c>
      <c r="C5" s="6" t="s">
        <v>26</v>
      </c>
      <c r="D5" s="6" t="s">
        <v>27</v>
      </c>
      <c r="E5" s="6" t="s">
        <v>28</v>
      </c>
    </row>
    <row r="6" spans="1:5" ht="50.1" customHeight="1" x14ac:dyDescent="0.25">
      <c r="A6" s="5" t="str">
        <f>"Mer "&amp;TEXT($B$2+2,"dd/mm")</f>
        <v>Mer 13/05</v>
      </c>
      <c r="B6" s="6" t="s">
        <v>29</v>
      </c>
      <c r="C6" s="6" t="s">
        <v>30</v>
      </c>
      <c r="D6" s="6" t="s">
        <v>31</v>
      </c>
      <c r="E6" s="6" t="s">
        <v>32</v>
      </c>
    </row>
    <row r="7" spans="1:5" ht="50.1" customHeight="1" x14ac:dyDescent="0.25">
      <c r="A7" s="5" t="str">
        <f>"Gio "&amp;TEXT($B$2+3,"dd/mm")</f>
        <v>Gio 14/05</v>
      </c>
      <c r="B7" s="6" t="s">
        <v>33</v>
      </c>
      <c r="C7" s="6" t="s">
        <v>34</v>
      </c>
      <c r="D7" s="6" t="s">
        <v>35</v>
      </c>
      <c r="E7" s="6" t="s">
        <v>36</v>
      </c>
    </row>
    <row r="8" spans="1:5" ht="50.1" customHeight="1" x14ac:dyDescent="0.25">
      <c r="A8" s="5" t="str">
        <f>"Ven "&amp;TEXT($B$2+4,"dd/mm")</f>
        <v>Ven 15/05</v>
      </c>
      <c r="B8" s="6" t="s">
        <v>37</v>
      </c>
      <c r="C8" s="6" t="s">
        <v>38</v>
      </c>
      <c r="D8" s="6" t="s">
        <v>39</v>
      </c>
      <c r="E8" s="6" t="s">
        <v>40</v>
      </c>
    </row>
    <row r="9" spans="1:5" ht="50.1" customHeight="1" x14ac:dyDescent="0.25">
      <c r="A9" s="5" t="str">
        <f>"Sab "&amp;TEXT($B$2+5,"dd/mm")</f>
        <v>Sab 16/05</v>
      </c>
      <c r="B9" s="6" t="s">
        <v>41</v>
      </c>
      <c r="C9" s="6" t="s">
        <v>42</v>
      </c>
      <c r="D9" s="6" t="s">
        <v>43</v>
      </c>
      <c r="E9" s="6" t="s">
        <v>44</v>
      </c>
    </row>
    <row r="10" spans="1:5" ht="50.1" customHeight="1" x14ac:dyDescent="0.25">
      <c r="A10" s="5" t="str">
        <f>"Dom "&amp;TEXT($B$2+6,"dd/mm")</f>
        <v>Dom 17/05</v>
      </c>
      <c r="B10" s="6" t="s">
        <v>45</v>
      </c>
      <c r="C10" s="6" t="s">
        <v>46</v>
      </c>
      <c r="D10" s="6" t="s">
        <v>47</v>
      </c>
      <c r="E10" s="6" t="s">
        <v>40</v>
      </c>
    </row>
  </sheetData>
  <mergeCells count="1">
    <mergeCell ref="A1:E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4"/>
  <sheetViews>
    <sheetView workbookViewId="0"/>
  </sheetViews>
  <sheetFormatPr defaultRowHeight="15" x14ac:dyDescent="0.25"/>
  <cols>
    <col min="1" max="1" width="22" customWidth="1"/>
    <col min="2" max="2" width="30" customWidth="1"/>
    <col min="3" max="5" width="14" customWidth="1"/>
    <col min="6" max="6" width="22" customWidth="1"/>
  </cols>
  <sheetData>
    <row r="1" spans="1:6" ht="32.1" customHeight="1" x14ac:dyDescent="0.25">
      <c r="A1" s="20" t="s">
        <v>48</v>
      </c>
      <c r="B1" s="17"/>
      <c r="C1" s="17"/>
      <c r="D1" s="17"/>
      <c r="E1" s="17"/>
      <c r="F1" s="17"/>
    </row>
    <row r="2" spans="1:6" ht="27.95" customHeight="1" x14ac:dyDescent="0.25">
      <c r="A2" s="4" t="s">
        <v>49</v>
      </c>
      <c r="B2" s="4" t="s">
        <v>50</v>
      </c>
      <c r="C2" s="4" t="s">
        <v>51</v>
      </c>
      <c r="D2" s="4" t="s">
        <v>52</v>
      </c>
      <c r="E2" s="4" t="s">
        <v>53</v>
      </c>
      <c r="F2" s="4" t="s">
        <v>54</v>
      </c>
    </row>
    <row r="3" spans="1:6" ht="20.100000000000001" customHeight="1" x14ac:dyDescent="0.25">
      <c r="A3" s="7" t="s">
        <v>55</v>
      </c>
      <c r="B3" s="7" t="s">
        <v>56</v>
      </c>
      <c r="C3" s="7" t="s">
        <v>57</v>
      </c>
      <c r="D3" s="8">
        <v>2.5</v>
      </c>
      <c r="E3" s="9">
        <f t="shared" ref="E3:E34" si="0">IFERROR(IF(ISNUMBER(D3),IF(ISNUMBER(C3),C3*D3,D3),""),"")</f>
        <v>2.5</v>
      </c>
      <c r="F3" s="7" t="s">
        <v>58</v>
      </c>
    </row>
    <row r="4" spans="1:6" ht="20.100000000000001" customHeight="1" x14ac:dyDescent="0.25">
      <c r="A4" s="7" t="s">
        <v>55</v>
      </c>
      <c r="B4" s="7" t="s">
        <v>59</v>
      </c>
      <c r="C4" s="7" t="s">
        <v>57</v>
      </c>
      <c r="D4" s="8">
        <v>1.8</v>
      </c>
      <c r="E4" s="9">
        <f t="shared" si="0"/>
        <v>1.8</v>
      </c>
      <c r="F4" s="7" t="s">
        <v>58</v>
      </c>
    </row>
    <row r="5" spans="1:6" ht="20.100000000000001" customHeight="1" x14ac:dyDescent="0.25">
      <c r="A5" s="7" t="s">
        <v>55</v>
      </c>
      <c r="B5" s="7" t="s">
        <v>60</v>
      </c>
      <c r="C5" s="7" t="s">
        <v>61</v>
      </c>
      <c r="D5" s="8">
        <v>1.2</v>
      </c>
      <c r="E5" s="9">
        <f t="shared" si="0"/>
        <v>1.2</v>
      </c>
      <c r="F5" s="7" t="s">
        <v>58</v>
      </c>
    </row>
    <row r="6" spans="1:6" ht="20.100000000000001" customHeight="1" x14ac:dyDescent="0.25">
      <c r="A6" s="7" t="s">
        <v>55</v>
      </c>
      <c r="B6" s="7" t="s">
        <v>62</v>
      </c>
      <c r="C6" s="7" t="s">
        <v>63</v>
      </c>
      <c r="D6" s="8">
        <v>2</v>
      </c>
      <c r="E6" s="9">
        <f t="shared" si="0"/>
        <v>2</v>
      </c>
      <c r="F6" s="7" t="s">
        <v>58</v>
      </c>
    </row>
    <row r="7" spans="1:6" ht="20.100000000000001" customHeight="1" x14ac:dyDescent="0.25">
      <c r="A7" s="7" t="s">
        <v>55</v>
      </c>
      <c r="B7" s="7" t="s">
        <v>64</v>
      </c>
      <c r="C7" s="7" t="s">
        <v>63</v>
      </c>
      <c r="D7" s="8">
        <v>1.8</v>
      </c>
      <c r="E7" s="9">
        <f t="shared" si="0"/>
        <v>1.8</v>
      </c>
      <c r="F7" s="7" t="s">
        <v>58</v>
      </c>
    </row>
    <row r="8" spans="1:6" ht="20.100000000000001" customHeight="1" x14ac:dyDescent="0.25">
      <c r="A8" s="7" t="s">
        <v>55</v>
      </c>
      <c r="B8" s="7" t="s">
        <v>65</v>
      </c>
      <c r="C8" s="7" t="s">
        <v>66</v>
      </c>
      <c r="D8" s="8">
        <v>2.2000000000000002</v>
      </c>
      <c r="E8" s="9">
        <f t="shared" si="0"/>
        <v>2.2000000000000002</v>
      </c>
      <c r="F8" s="7" t="s">
        <v>58</v>
      </c>
    </row>
    <row r="9" spans="1:6" ht="20.100000000000001" customHeight="1" x14ac:dyDescent="0.25">
      <c r="A9" s="7" t="s">
        <v>67</v>
      </c>
      <c r="B9" s="7" t="s">
        <v>68</v>
      </c>
      <c r="C9" s="7" t="s">
        <v>69</v>
      </c>
      <c r="D9" s="8">
        <v>7.5</v>
      </c>
      <c r="E9" s="9">
        <f t="shared" si="0"/>
        <v>7.5</v>
      </c>
      <c r="F9" s="7" t="s">
        <v>58</v>
      </c>
    </row>
    <row r="10" spans="1:6" ht="20.100000000000001" customHeight="1" x14ac:dyDescent="0.25">
      <c r="A10" s="7" t="s">
        <v>67</v>
      </c>
      <c r="B10" s="7" t="s">
        <v>70</v>
      </c>
      <c r="C10" s="7" t="s">
        <v>63</v>
      </c>
      <c r="D10" s="8">
        <v>6.5</v>
      </c>
      <c r="E10" s="9">
        <f t="shared" si="0"/>
        <v>6.5</v>
      </c>
      <c r="F10" s="7" t="s">
        <v>58</v>
      </c>
    </row>
    <row r="11" spans="1:6" ht="20.100000000000001" customHeight="1" x14ac:dyDescent="0.25">
      <c r="A11" s="7" t="s">
        <v>67</v>
      </c>
      <c r="B11" s="7" t="s">
        <v>71</v>
      </c>
      <c r="C11" s="7" t="s">
        <v>63</v>
      </c>
      <c r="D11" s="8">
        <v>10</v>
      </c>
      <c r="E11" s="9">
        <f t="shared" si="0"/>
        <v>10</v>
      </c>
      <c r="F11" s="7" t="s">
        <v>58</v>
      </c>
    </row>
    <row r="12" spans="1:6" ht="20.100000000000001" customHeight="1" x14ac:dyDescent="0.25">
      <c r="A12" s="7" t="s">
        <v>72</v>
      </c>
      <c r="B12" s="7" t="s">
        <v>73</v>
      </c>
      <c r="C12" s="7" t="s">
        <v>74</v>
      </c>
      <c r="D12" s="8">
        <v>3</v>
      </c>
      <c r="E12" s="9">
        <f t="shared" si="0"/>
        <v>3</v>
      </c>
      <c r="F12" s="7" t="s">
        <v>58</v>
      </c>
    </row>
    <row r="13" spans="1:6" ht="20.100000000000001" customHeight="1" x14ac:dyDescent="0.25">
      <c r="A13" s="7" t="s">
        <v>72</v>
      </c>
      <c r="B13" s="7" t="s">
        <v>75</v>
      </c>
      <c r="C13" s="7" t="s">
        <v>76</v>
      </c>
      <c r="D13" s="8">
        <v>4.2</v>
      </c>
      <c r="E13" s="9">
        <f t="shared" si="0"/>
        <v>4.2</v>
      </c>
      <c r="F13" s="7" t="s">
        <v>58</v>
      </c>
    </row>
    <row r="14" spans="1:6" ht="20.100000000000001" customHeight="1" x14ac:dyDescent="0.25">
      <c r="A14" s="7" t="s">
        <v>72</v>
      </c>
      <c r="B14" s="7" t="s">
        <v>77</v>
      </c>
      <c r="C14" s="7" t="s">
        <v>78</v>
      </c>
      <c r="D14" s="8">
        <v>3.5</v>
      </c>
      <c r="E14" s="9">
        <f t="shared" si="0"/>
        <v>3.5</v>
      </c>
      <c r="F14" s="7" t="s">
        <v>58</v>
      </c>
    </row>
    <row r="15" spans="1:6" ht="20.100000000000001" customHeight="1" x14ac:dyDescent="0.25">
      <c r="A15" s="7" t="s">
        <v>72</v>
      </c>
      <c r="B15" s="7" t="s">
        <v>79</v>
      </c>
      <c r="C15" s="7" t="s">
        <v>61</v>
      </c>
      <c r="D15" s="8">
        <v>4</v>
      </c>
      <c r="E15" s="9">
        <f t="shared" si="0"/>
        <v>4</v>
      </c>
      <c r="F15" s="7" t="s">
        <v>58</v>
      </c>
    </row>
    <row r="16" spans="1:6" ht="20.100000000000001" customHeight="1" x14ac:dyDescent="0.25">
      <c r="A16" s="7" t="s">
        <v>80</v>
      </c>
      <c r="B16" s="7" t="s">
        <v>81</v>
      </c>
      <c r="C16" s="7" t="s">
        <v>66</v>
      </c>
      <c r="D16" s="8">
        <v>4</v>
      </c>
      <c r="E16" s="9">
        <f t="shared" si="0"/>
        <v>4</v>
      </c>
      <c r="F16" s="7" t="s">
        <v>58</v>
      </c>
    </row>
    <row r="17" spans="1:6" ht="20.100000000000001" customHeight="1" x14ac:dyDescent="0.25">
      <c r="A17" s="7" t="s">
        <v>80</v>
      </c>
      <c r="B17" s="7" t="s">
        <v>82</v>
      </c>
      <c r="C17" s="7" t="s">
        <v>83</v>
      </c>
      <c r="D17" s="8">
        <v>3.5</v>
      </c>
      <c r="E17" s="9">
        <f t="shared" si="0"/>
        <v>3.5</v>
      </c>
      <c r="F17" s="7" t="s">
        <v>58</v>
      </c>
    </row>
    <row r="18" spans="1:6" ht="20.100000000000001" customHeight="1" x14ac:dyDescent="0.25">
      <c r="A18" s="7" t="s">
        <v>84</v>
      </c>
      <c r="B18" s="7" t="s">
        <v>85</v>
      </c>
      <c r="C18" s="7" t="s">
        <v>57</v>
      </c>
      <c r="D18" s="8">
        <v>1.5</v>
      </c>
      <c r="E18" s="9">
        <f t="shared" si="0"/>
        <v>1.5</v>
      </c>
      <c r="F18" s="7" t="s">
        <v>58</v>
      </c>
    </row>
    <row r="19" spans="1:6" ht="20.100000000000001" customHeight="1" x14ac:dyDescent="0.25">
      <c r="A19" s="7" t="s">
        <v>84</v>
      </c>
      <c r="B19" s="7" t="s">
        <v>86</v>
      </c>
      <c r="C19" s="7" t="s">
        <v>57</v>
      </c>
      <c r="D19" s="8">
        <v>3</v>
      </c>
      <c r="E19" s="9">
        <f t="shared" si="0"/>
        <v>3</v>
      </c>
      <c r="F19" s="7" t="s">
        <v>58</v>
      </c>
    </row>
    <row r="20" spans="1:6" ht="20.100000000000001" customHeight="1" x14ac:dyDescent="0.25">
      <c r="A20" s="7" t="s">
        <v>87</v>
      </c>
      <c r="B20" s="7" t="s">
        <v>88</v>
      </c>
      <c r="C20" s="7" t="s">
        <v>89</v>
      </c>
      <c r="D20" s="8">
        <v>3</v>
      </c>
      <c r="E20" s="9">
        <f t="shared" si="0"/>
        <v>3</v>
      </c>
      <c r="F20" s="7" t="s">
        <v>58</v>
      </c>
    </row>
    <row r="21" spans="1:6" ht="20.100000000000001" customHeight="1" x14ac:dyDescent="0.25">
      <c r="A21" s="7" t="s">
        <v>87</v>
      </c>
      <c r="B21" s="7" t="s">
        <v>90</v>
      </c>
      <c r="C21" s="7" t="s">
        <v>91</v>
      </c>
      <c r="D21" s="8">
        <v>5</v>
      </c>
      <c r="E21" s="9">
        <f t="shared" si="0"/>
        <v>5</v>
      </c>
      <c r="F21" s="7" t="s">
        <v>58</v>
      </c>
    </row>
    <row r="22" spans="1:6" ht="20.100000000000001" customHeight="1" x14ac:dyDescent="0.25">
      <c r="A22" s="7" t="s">
        <v>92</v>
      </c>
      <c r="B22" s="7" t="s">
        <v>93</v>
      </c>
      <c r="C22" s="7" t="s">
        <v>94</v>
      </c>
      <c r="D22" s="8">
        <v>4</v>
      </c>
      <c r="E22" s="9">
        <f t="shared" si="0"/>
        <v>4</v>
      </c>
      <c r="F22" s="7" t="s">
        <v>58</v>
      </c>
    </row>
    <row r="23" spans="1:6" ht="20.100000000000001" customHeight="1" x14ac:dyDescent="0.25">
      <c r="A23" s="7" t="s">
        <v>92</v>
      </c>
      <c r="B23" s="7" t="s">
        <v>95</v>
      </c>
      <c r="C23" s="7" t="s">
        <v>74</v>
      </c>
      <c r="D23" s="8">
        <v>3.5</v>
      </c>
      <c r="E23" s="9">
        <f t="shared" si="0"/>
        <v>3.5</v>
      </c>
      <c r="F23" s="7" t="s">
        <v>58</v>
      </c>
    </row>
    <row r="24" spans="1:6" ht="20.100000000000001" customHeight="1" x14ac:dyDescent="0.25">
      <c r="A24" s="7" t="s">
        <v>96</v>
      </c>
      <c r="B24" s="7" t="s">
        <v>97</v>
      </c>
      <c r="C24" s="7" t="s">
        <v>83</v>
      </c>
      <c r="D24" s="8">
        <v>6</v>
      </c>
      <c r="E24" s="9">
        <f t="shared" si="0"/>
        <v>6</v>
      </c>
      <c r="F24" s="7" t="s">
        <v>58</v>
      </c>
    </row>
    <row r="25" spans="1:6" ht="20.100000000000001" customHeight="1" x14ac:dyDescent="0.25">
      <c r="A25" s="7" t="s">
        <v>96</v>
      </c>
      <c r="B25" s="7" t="s">
        <v>98</v>
      </c>
      <c r="C25" s="7" t="s">
        <v>99</v>
      </c>
      <c r="D25" s="8">
        <v>5.5</v>
      </c>
      <c r="E25" s="9">
        <f t="shared" si="0"/>
        <v>5.5</v>
      </c>
      <c r="F25" s="7" t="s">
        <v>58</v>
      </c>
    </row>
    <row r="26" spans="1:6" ht="20.100000000000001" customHeight="1" x14ac:dyDescent="0.25">
      <c r="A26" s="7" t="s">
        <v>100</v>
      </c>
      <c r="B26" s="7" t="s">
        <v>101</v>
      </c>
      <c r="C26" s="7" t="s">
        <v>102</v>
      </c>
      <c r="D26" s="8">
        <v>4</v>
      </c>
      <c r="E26" s="9">
        <f t="shared" si="0"/>
        <v>4</v>
      </c>
      <c r="F26" s="7" t="s">
        <v>58</v>
      </c>
    </row>
    <row r="27" spans="1:6" ht="20.100000000000001" customHeight="1" x14ac:dyDescent="0.25">
      <c r="A27" s="7"/>
      <c r="B27" s="7"/>
      <c r="C27" s="7"/>
      <c r="D27" s="8"/>
      <c r="E27" s="9" t="str">
        <f t="shared" si="0"/>
        <v/>
      </c>
      <c r="F27" s="7"/>
    </row>
    <row r="28" spans="1:6" ht="20.100000000000001" customHeight="1" x14ac:dyDescent="0.25">
      <c r="A28" s="7"/>
      <c r="B28" s="7"/>
      <c r="C28" s="7"/>
      <c r="D28" s="8"/>
      <c r="E28" s="9" t="str">
        <f t="shared" si="0"/>
        <v/>
      </c>
      <c r="F28" s="7"/>
    </row>
    <row r="29" spans="1:6" ht="20.100000000000001" customHeight="1" x14ac:dyDescent="0.25">
      <c r="A29" s="7"/>
      <c r="B29" s="7"/>
      <c r="C29" s="7"/>
      <c r="D29" s="8"/>
      <c r="E29" s="9" t="str">
        <f t="shared" si="0"/>
        <v/>
      </c>
      <c r="F29" s="7"/>
    </row>
    <row r="30" spans="1:6" ht="20.100000000000001" customHeight="1" x14ac:dyDescent="0.25">
      <c r="A30" s="7"/>
      <c r="B30" s="7"/>
      <c r="C30" s="7"/>
      <c r="D30" s="8"/>
      <c r="E30" s="9" t="str">
        <f t="shared" si="0"/>
        <v/>
      </c>
      <c r="F30" s="7"/>
    </row>
    <row r="31" spans="1:6" ht="20.100000000000001" customHeight="1" x14ac:dyDescent="0.25">
      <c r="A31" s="7"/>
      <c r="B31" s="7"/>
      <c r="C31" s="7"/>
      <c r="D31" s="8"/>
      <c r="E31" s="9" t="str">
        <f t="shared" si="0"/>
        <v/>
      </c>
      <c r="F31" s="7"/>
    </row>
    <row r="32" spans="1:6" ht="20.100000000000001" customHeight="1" x14ac:dyDescent="0.25">
      <c r="A32" s="7"/>
      <c r="B32" s="7"/>
      <c r="C32" s="7"/>
      <c r="D32" s="8"/>
      <c r="E32" s="9" t="str">
        <f t="shared" si="0"/>
        <v/>
      </c>
      <c r="F32" s="7"/>
    </row>
    <row r="33" spans="1:6" ht="20.100000000000001" customHeight="1" x14ac:dyDescent="0.25">
      <c r="A33" s="7"/>
      <c r="B33" s="7"/>
      <c r="C33" s="7"/>
      <c r="D33" s="8"/>
      <c r="E33" s="9" t="str">
        <f t="shared" si="0"/>
        <v/>
      </c>
      <c r="F33" s="7"/>
    </row>
    <row r="34" spans="1:6" ht="20.100000000000001" customHeight="1" x14ac:dyDescent="0.25">
      <c r="A34" s="7"/>
      <c r="B34" s="7"/>
      <c r="C34" s="7"/>
      <c r="D34" s="8"/>
      <c r="E34" s="9" t="str">
        <f t="shared" si="0"/>
        <v/>
      </c>
      <c r="F34" s="7"/>
    </row>
    <row r="35" spans="1:6" ht="20.100000000000001" customHeight="1" x14ac:dyDescent="0.25">
      <c r="A35" s="7"/>
      <c r="B35" s="7"/>
      <c r="C35" s="7"/>
      <c r="D35" s="8"/>
      <c r="E35" s="9" t="str">
        <f t="shared" ref="E35:E66" si="1">IFERROR(IF(ISNUMBER(D35),IF(ISNUMBER(C35),C35*D35,D35),""),"")</f>
        <v/>
      </c>
      <c r="F35" s="7"/>
    </row>
    <row r="36" spans="1:6" ht="20.100000000000001" customHeight="1" x14ac:dyDescent="0.25">
      <c r="A36" s="7"/>
      <c r="B36" s="7"/>
      <c r="C36" s="7"/>
      <c r="D36" s="8"/>
      <c r="E36" s="9" t="str">
        <f t="shared" si="1"/>
        <v/>
      </c>
      <c r="F36" s="7"/>
    </row>
    <row r="37" spans="1:6" ht="20.100000000000001" customHeight="1" x14ac:dyDescent="0.25">
      <c r="A37" s="7"/>
      <c r="B37" s="7"/>
      <c r="C37" s="7"/>
      <c r="D37" s="8"/>
      <c r="E37" s="9" t="str">
        <f t="shared" si="1"/>
        <v/>
      </c>
      <c r="F37" s="7"/>
    </row>
    <row r="38" spans="1:6" ht="20.100000000000001" customHeight="1" x14ac:dyDescent="0.25">
      <c r="A38" s="7"/>
      <c r="B38" s="7"/>
      <c r="C38" s="7"/>
      <c r="D38" s="8"/>
      <c r="E38" s="9" t="str">
        <f t="shared" si="1"/>
        <v/>
      </c>
      <c r="F38" s="7"/>
    </row>
    <row r="39" spans="1:6" ht="20.100000000000001" customHeight="1" x14ac:dyDescent="0.25">
      <c r="A39" s="7"/>
      <c r="B39" s="7"/>
      <c r="C39" s="7"/>
      <c r="D39" s="8"/>
      <c r="E39" s="9" t="str">
        <f t="shared" si="1"/>
        <v/>
      </c>
      <c r="F39" s="7"/>
    </row>
    <row r="40" spans="1:6" ht="20.100000000000001" customHeight="1" x14ac:dyDescent="0.25">
      <c r="A40" s="7"/>
      <c r="B40" s="7"/>
      <c r="C40" s="7"/>
      <c r="D40" s="8"/>
      <c r="E40" s="9" t="str">
        <f t="shared" si="1"/>
        <v/>
      </c>
      <c r="F40" s="7"/>
    </row>
    <row r="41" spans="1:6" ht="20.100000000000001" customHeight="1" x14ac:dyDescent="0.25">
      <c r="A41" s="7"/>
      <c r="B41" s="7"/>
      <c r="C41" s="7"/>
      <c r="D41" s="8"/>
      <c r="E41" s="9" t="str">
        <f t="shared" si="1"/>
        <v/>
      </c>
      <c r="F41" s="7"/>
    </row>
    <row r="42" spans="1:6" ht="20.100000000000001" customHeight="1" x14ac:dyDescent="0.25">
      <c r="A42" s="7"/>
      <c r="B42" s="7"/>
      <c r="C42" s="7"/>
      <c r="D42" s="8"/>
      <c r="E42" s="9" t="str">
        <f t="shared" si="1"/>
        <v/>
      </c>
      <c r="F42" s="7"/>
    </row>
    <row r="43" spans="1:6" ht="20.100000000000001" customHeight="1" x14ac:dyDescent="0.25">
      <c r="A43" s="7"/>
      <c r="B43" s="7"/>
      <c r="C43" s="7"/>
      <c r="D43" s="8"/>
      <c r="E43" s="9" t="str">
        <f t="shared" si="1"/>
        <v/>
      </c>
      <c r="F43" s="7"/>
    </row>
    <row r="44" spans="1:6" ht="20.100000000000001" customHeight="1" x14ac:dyDescent="0.25">
      <c r="A44" s="7"/>
      <c r="B44" s="7"/>
      <c r="C44" s="7"/>
      <c r="D44" s="8"/>
      <c r="E44" s="9" t="str">
        <f t="shared" si="1"/>
        <v/>
      </c>
      <c r="F44" s="7"/>
    </row>
    <row r="45" spans="1:6" ht="20.100000000000001" customHeight="1" x14ac:dyDescent="0.25">
      <c r="A45" s="7"/>
      <c r="B45" s="7"/>
      <c r="C45" s="7"/>
      <c r="D45" s="8"/>
      <c r="E45" s="9" t="str">
        <f t="shared" si="1"/>
        <v/>
      </c>
      <c r="F45" s="7"/>
    </row>
    <row r="46" spans="1:6" ht="20.100000000000001" customHeight="1" x14ac:dyDescent="0.25">
      <c r="A46" s="7"/>
      <c r="B46" s="7"/>
      <c r="C46" s="7"/>
      <c r="D46" s="8"/>
      <c r="E46" s="9" t="str">
        <f t="shared" si="1"/>
        <v/>
      </c>
      <c r="F46" s="7"/>
    </row>
    <row r="47" spans="1:6" ht="20.100000000000001" customHeight="1" x14ac:dyDescent="0.25">
      <c r="A47" s="7"/>
      <c r="B47" s="7"/>
      <c r="C47" s="7"/>
      <c r="D47" s="8"/>
      <c r="E47" s="9" t="str">
        <f t="shared" si="1"/>
        <v/>
      </c>
      <c r="F47" s="7"/>
    </row>
    <row r="48" spans="1:6" ht="20.100000000000001" customHeight="1" x14ac:dyDescent="0.25">
      <c r="A48" s="7"/>
      <c r="B48" s="7"/>
      <c r="C48" s="7"/>
      <c r="D48" s="8"/>
      <c r="E48" s="9" t="str">
        <f t="shared" si="1"/>
        <v/>
      </c>
      <c r="F48" s="7"/>
    </row>
    <row r="49" spans="1:6" ht="20.100000000000001" customHeight="1" x14ac:dyDescent="0.25">
      <c r="A49" s="7"/>
      <c r="B49" s="7"/>
      <c r="C49" s="7"/>
      <c r="D49" s="8"/>
      <c r="E49" s="9" t="str">
        <f t="shared" si="1"/>
        <v/>
      </c>
      <c r="F49" s="7"/>
    </row>
    <row r="50" spans="1:6" ht="20.100000000000001" customHeight="1" x14ac:dyDescent="0.25">
      <c r="A50" s="7"/>
      <c r="B50" s="7"/>
      <c r="C50" s="7"/>
      <c r="D50" s="8"/>
      <c r="E50" s="9" t="str">
        <f t="shared" si="1"/>
        <v/>
      </c>
      <c r="F50" s="7"/>
    </row>
    <row r="51" spans="1:6" ht="20.100000000000001" customHeight="1" x14ac:dyDescent="0.25">
      <c r="A51" s="7"/>
      <c r="B51" s="7"/>
      <c r="C51" s="7"/>
      <c r="D51" s="8"/>
      <c r="E51" s="9" t="str">
        <f t="shared" si="1"/>
        <v/>
      </c>
      <c r="F51" s="7"/>
    </row>
    <row r="52" spans="1:6" ht="20.100000000000001" customHeight="1" x14ac:dyDescent="0.25">
      <c r="A52" s="7"/>
      <c r="B52" s="7"/>
      <c r="C52" s="7"/>
      <c r="D52" s="8"/>
      <c r="E52" s="9" t="str">
        <f t="shared" si="1"/>
        <v/>
      </c>
      <c r="F52" s="7"/>
    </row>
    <row r="54" spans="1:6" ht="26.1" customHeight="1" x14ac:dyDescent="0.25">
      <c r="A54" s="10" t="s">
        <v>103</v>
      </c>
      <c r="B54" s="11"/>
      <c r="C54" s="11"/>
      <c r="D54" s="11"/>
      <c r="E54" s="12">
        <f>SUM(E3:E52)</f>
        <v>93.2</v>
      </c>
      <c r="F54" s="11" t="str">
        <f>COUNTIF(F3:F52,"Sì")&amp;" / "&amp;COUNTA(B3:B52)</f>
        <v>0 / 24</v>
      </c>
    </row>
  </sheetData>
  <mergeCells count="1">
    <mergeCell ref="A1:F1"/>
  </mergeCells>
  <conditionalFormatting sqref="A3:F52">
    <cfRule type="expression" dxfId="0" priority="1">
      <formula>$F3="Sì"</formula>
    </cfRule>
  </conditionalFormatting>
  <dataValidations count="2">
    <dataValidation type="list" allowBlank="1" sqref="A3 A4 A5 A6 A7 A8 A9 A10 A11 A12 A13 A14 A15 A16 A17 A18 A19 A20 A21 A22 A23 A24 A25 A26 A27 A28 A29 A30 A31 A32 A33 A34 A35 A36 A37 A38 A39 A40 A41 A42 A43 A44 A45 A46 A47 A48 A49 A50 A51 A52" xr:uid="{00000000-0002-0000-0200-000000000000}">
      <formula1>"Frutta e verdura,Carne e pesce,Latticini e uova,Pane e cereali,Pasta e riso,Surgelati,Conserve,Bevande,Igiene e casa,Snack e dolci,Altro"</formula1>
    </dataValidation>
    <dataValidation type="list" allowBlank="1" sqref="F3 F4 F5 F6 F7 F8 F9 F10 F11 F12 F13 F14 F15 F16 F17 F18 F19 F20 F21 F22 F23 F24 F25 F26 F27 F28 F29 F30 F31 F32 F33 F34 F35 F36 F37 F38 F39 F40 F41 F42 F43 F44 F45 F46 F47 F48 F49 F50 F51 F52" xr:uid="{00000000-0002-0000-0200-000001000000}">
      <formula1>"Sì,No"</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1"/>
  <sheetViews>
    <sheetView workbookViewId="0"/>
  </sheetViews>
  <sheetFormatPr defaultRowHeight="15" x14ac:dyDescent="0.25"/>
  <cols>
    <col min="1" max="1" width="28" customWidth="1"/>
    <col min="2" max="2" width="18" customWidth="1"/>
    <col min="3" max="3" width="14" customWidth="1"/>
    <col min="4" max="4" width="18" customWidth="1"/>
  </cols>
  <sheetData>
    <row r="1" spans="1:4" ht="32.1" customHeight="1" x14ac:dyDescent="0.25">
      <c r="A1" s="20" t="s">
        <v>104</v>
      </c>
      <c r="B1" s="17"/>
      <c r="C1" s="17"/>
      <c r="D1" s="17"/>
    </row>
    <row r="3" spans="1:4" x14ac:dyDescent="0.25">
      <c r="A3" s="2" t="s">
        <v>105</v>
      </c>
      <c r="B3" s="8">
        <v>180</v>
      </c>
    </row>
    <row r="5" spans="1:4" ht="15.75" x14ac:dyDescent="0.25">
      <c r="A5" s="13" t="s">
        <v>106</v>
      </c>
    </row>
    <row r="6" spans="1:4" ht="27.95" customHeight="1" x14ac:dyDescent="0.25">
      <c r="A6" s="4" t="s">
        <v>49</v>
      </c>
      <c r="B6" s="4" t="s">
        <v>107</v>
      </c>
      <c r="C6" s="4" t="s">
        <v>108</v>
      </c>
    </row>
    <row r="7" spans="1:4" ht="21.95" customHeight="1" x14ac:dyDescent="0.25">
      <c r="A7" s="2" t="s">
        <v>55</v>
      </c>
      <c r="B7" s="9">
        <f>SUMIF('2 Lista spesa'!A3:A52,A7,'2 Lista spesa'!E3:E52)</f>
        <v>11.5</v>
      </c>
      <c r="C7" s="14">
        <f t="shared" ref="C7:C17" si="0">IF($B$19=0,"",B7/$B$19)</f>
        <v>0.12339055793991416</v>
      </c>
    </row>
    <row r="8" spans="1:4" ht="21.95" customHeight="1" x14ac:dyDescent="0.25">
      <c r="A8" s="2" t="s">
        <v>67</v>
      </c>
      <c r="B8" s="9">
        <f>SUMIF('2 Lista spesa'!A3:A52,A8,'2 Lista spesa'!E3:E52)</f>
        <v>24</v>
      </c>
      <c r="C8" s="14">
        <f t="shared" si="0"/>
        <v>0.25751072961373389</v>
      </c>
    </row>
    <row r="9" spans="1:4" ht="21.95" customHeight="1" x14ac:dyDescent="0.25">
      <c r="A9" s="2" t="s">
        <v>72</v>
      </c>
      <c r="B9" s="9">
        <f>SUMIF('2 Lista spesa'!A3:A52,A9,'2 Lista spesa'!E3:E52)</f>
        <v>14.7</v>
      </c>
      <c r="C9" s="14">
        <f t="shared" si="0"/>
        <v>0.15772532188841201</v>
      </c>
    </row>
    <row r="10" spans="1:4" ht="21.95" customHeight="1" x14ac:dyDescent="0.25">
      <c r="A10" s="2" t="s">
        <v>80</v>
      </c>
      <c r="B10" s="9">
        <f>SUMIF('2 Lista spesa'!A3:A52,A10,'2 Lista spesa'!E3:E52)</f>
        <v>7.5</v>
      </c>
      <c r="C10" s="14">
        <f t="shared" si="0"/>
        <v>8.0472103004291848E-2</v>
      </c>
    </row>
    <row r="11" spans="1:4" ht="21.95" customHeight="1" x14ac:dyDescent="0.25">
      <c r="A11" s="2" t="s">
        <v>84</v>
      </c>
      <c r="B11" s="9">
        <f>SUMIF('2 Lista spesa'!A3:A52,A11,'2 Lista spesa'!E3:E52)</f>
        <v>4.5</v>
      </c>
      <c r="C11" s="14">
        <f t="shared" si="0"/>
        <v>4.8283261802575105E-2</v>
      </c>
    </row>
    <row r="12" spans="1:4" ht="21.95" customHeight="1" x14ac:dyDescent="0.25">
      <c r="A12" s="2" t="s">
        <v>109</v>
      </c>
      <c r="B12" s="9">
        <f>SUMIF('2 Lista spesa'!A3:A52,A12,'2 Lista spesa'!E3:E52)</f>
        <v>0</v>
      </c>
      <c r="C12" s="14">
        <f t="shared" si="0"/>
        <v>0</v>
      </c>
    </row>
    <row r="13" spans="1:4" ht="21.95" customHeight="1" x14ac:dyDescent="0.25">
      <c r="A13" s="2" t="s">
        <v>87</v>
      </c>
      <c r="B13" s="9">
        <f>SUMIF('2 Lista spesa'!A3:A52,A13,'2 Lista spesa'!E3:E52)</f>
        <v>8</v>
      </c>
      <c r="C13" s="14">
        <f t="shared" si="0"/>
        <v>8.5836909871244635E-2</v>
      </c>
    </row>
    <row r="14" spans="1:4" ht="21.95" customHeight="1" x14ac:dyDescent="0.25">
      <c r="A14" s="2" t="s">
        <v>92</v>
      </c>
      <c r="B14" s="9">
        <f>SUMIF('2 Lista spesa'!A3:A52,A14,'2 Lista spesa'!E3:E52)</f>
        <v>7.5</v>
      </c>
      <c r="C14" s="14">
        <f t="shared" si="0"/>
        <v>8.0472103004291848E-2</v>
      </c>
    </row>
    <row r="15" spans="1:4" ht="21.95" customHeight="1" x14ac:dyDescent="0.25">
      <c r="A15" s="2" t="s">
        <v>96</v>
      </c>
      <c r="B15" s="9">
        <f>SUMIF('2 Lista spesa'!A3:A52,A15,'2 Lista spesa'!E3:E52)</f>
        <v>11.5</v>
      </c>
      <c r="C15" s="14">
        <f t="shared" si="0"/>
        <v>0.12339055793991416</v>
      </c>
    </row>
    <row r="16" spans="1:4" ht="21.95" customHeight="1" x14ac:dyDescent="0.25">
      <c r="A16" s="2" t="s">
        <v>100</v>
      </c>
      <c r="B16" s="9">
        <f>SUMIF('2 Lista spesa'!A3:A52,A16,'2 Lista spesa'!E3:E52)</f>
        <v>4</v>
      </c>
      <c r="C16" s="14">
        <f t="shared" si="0"/>
        <v>4.2918454935622317E-2</v>
      </c>
    </row>
    <row r="17" spans="1:3" ht="21.95" customHeight="1" x14ac:dyDescent="0.25">
      <c r="A17" s="2" t="s">
        <v>110</v>
      </c>
      <c r="B17" s="9">
        <f>SUMIF('2 Lista spesa'!A3:A52,A17,'2 Lista spesa'!E3:E52)</f>
        <v>0</v>
      </c>
      <c r="C17" s="14">
        <f t="shared" si="0"/>
        <v>0</v>
      </c>
    </row>
    <row r="19" spans="1:3" ht="26.1" customHeight="1" x14ac:dyDescent="0.25">
      <c r="A19" s="10" t="s">
        <v>111</v>
      </c>
      <c r="B19" s="12">
        <f>SUM(B7:B17)</f>
        <v>93.2</v>
      </c>
      <c r="C19" s="11" t="s">
        <v>112</v>
      </c>
    </row>
    <row r="21" spans="1:3" x14ac:dyDescent="0.25">
      <c r="A21" s="2" t="s">
        <v>113</v>
      </c>
      <c r="B21" s="15">
        <f>B19-$B$3</f>
        <v>-86.8</v>
      </c>
    </row>
  </sheetData>
  <mergeCells count="1">
    <mergeCell ref="A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Istruzioni</vt:lpstr>
      <vt:lpstr>1 Piano pasti</vt:lpstr>
      <vt:lpstr>2 Lista spesa</vt:lpstr>
      <vt:lpstr>3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piano pasti e lista spesa — SynSphere</dc:title>
  <dc:creator>SynSphere Italia</dc:creator>
  <dc:description>Template Excel per piano pasti settimanale e lista spesa. https://www.synsphere.it</dc:description>
  <cp:lastModifiedBy>Egiziago Cioffi</cp:lastModifiedBy>
  <dcterms:created xsi:type="dcterms:W3CDTF">2026-05-09T06:23:17Z</dcterms:created>
  <dcterms:modified xsi:type="dcterms:W3CDTF">2026-05-09T07:04:06Z</dcterms:modified>
</cp:coreProperties>
</file>