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struzioni" sheetId="1" state="visible" r:id="rId1"/>
    <sheet xmlns:r="http://schemas.openxmlformats.org/officeDocument/2006/relationships" name="1 Anagrafica clienti" sheetId="2" state="visible" r:id="rId2"/>
    <sheet xmlns:r="http://schemas.openxmlformats.org/officeDocument/2006/relationships" name="2 Opportunita" sheetId="3" state="visible" r:id="rId3"/>
    <sheet xmlns:r="http://schemas.openxmlformats.org/officeDocument/2006/relationships" name="3 Log contatti" sheetId="4" state="visible" r:id="rId4"/>
    <sheet xmlns:r="http://schemas.openxmlformats.org/officeDocument/2006/relationships" name="4 Pipeline" sheetId="5" state="visible" r:id="rId5"/>
  </sheets>
  <definedNames>
    <definedName name="_xlnm._FilterDatabase" localSheetId="3" hidden="1">'3 Log contatti'!$A$2:$E$12</definedName>
  </definedNames>
  <calcPr calcId="124519" calcMode="auto" fullCalcOnLoad="1"/>
</workbook>
</file>

<file path=xl/styles.xml><?xml version="1.0" encoding="utf-8"?>
<styleSheet xmlns="http://schemas.openxmlformats.org/spreadsheetml/2006/main">
  <numFmts count="1">
    <numFmt numFmtId="164" formatCode="#,##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FFFFFF"/>
      <sz val="11"/>
    </font>
    <font>
      <name val="Calibri"/>
      <b val="1"/>
      <color rgb="000177FF"/>
      <sz val="13"/>
    </font>
    <font>
      <name val="Calibri"/>
      <color rgb="00212529"/>
      <sz val="11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color rgb="00212529"/>
      <sz val="10"/>
    </font>
    <font>
      <name val="Calibri"/>
      <color rgb="00212529"/>
      <sz val="10"/>
    </font>
    <font>
      <name val="Calibri"/>
      <color rgb="00666666"/>
      <sz val="10"/>
    </font>
  </fonts>
  <fills count="7">
    <fill>
      <patternFill/>
    </fill>
    <fill>
      <patternFill patternType="gray125"/>
    </fill>
    <fill>
      <patternFill patternType="solid">
        <fgColor rgb="000177FF"/>
        <bgColor rgb="000177FF"/>
      </patternFill>
    </fill>
    <fill>
      <patternFill patternType="solid">
        <fgColor rgb="00005FCC"/>
        <bgColor rgb="00005FCC"/>
      </patternFill>
    </fill>
    <fill>
      <patternFill patternType="solid">
        <fgColor rgb="00EAF4FF"/>
        <bgColor rgb="00EAF4FF"/>
      </patternFill>
    </fill>
    <fill>
      <patternFill patternType="solid">
        <fgColor rgb="00F5F5F5"/>
        <bgColor rgb="00F5F5F5"/>
      </patternFill>
    </fill>
    <fill>
      <patternFill patternType="solid">
        <fgColor rgb="00191A1E"/>
        <bgColor rgb="00191A1E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7" fillId="0" borderId="0" pivotButton="0" quotePrefix="0" xfId="0"/>
    <xf numFmtId="0" fontId="8" fillId="4" borderId="1" applyAlignment="1" pivotButton="0" quotePrefix="0" xfId="0">
      <alignment horizontal="left" vertical="center" wrapText="1"/>
    </xf>
    <xf numFmtId="164" fontId="8" fillId="4" borderId="1" applyAlignment="1" pivotButton="0" quotePrefix="0" xfId="0">
      <alignment horizontal="left" vertical="center" wrapText="1"/>
    </xf>
    <xf numFmtId="9" fontId="8" fillId="4" borderId="1" applyAlignment="1" pivotButton="0" quotePrefix="0" xfId="0">
      <alignment horizontal="left" vertical="center" wrapText="1"/>
    </xf>
    <xf numFmtId="164" fontId="9" fillId="5" borderId="1" applyAlignment="1" pivotButton="0" quotePrefix="0" xfId="0">
      <alignment horizontal="right" vertical="center"/>
    </xf>
    <xf numFmtId="0" fontId="6" fillId="6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right" vertical="center"/>
    </xf>
    <xf numFmtId="164" fontId="6" fillId="6" borderId="1" applyAlignment="1" pivotButton="0" quotePrefix="0" xfId="0">
      <alignment horizontal="right" vertical="center"/>
    </xf>
    <xf numFmtId="0" fontId="3" fillId="0" borderId="0" pivotButton="0" quotePrefix="0" xfId="0"/>
    <xf numFmtId="0" fontId="7" fillId="5" borderId="1" applyAlignment="1" pivotButton="0" quotePrefix="0" xfId="0">
      <alignment horizontal="left" vertical="center" wrapText="1"/>
    </xf>
    <xf numFmtId="1" fontId="9" fillId="5" borderId="1" applyAlignment="1" pivotButton="0" quotePrefix="0" xfId="0">
      <alignment horizontal="right" vertical="center"/>
    </xf>
    <xf numFmtId="9" fontId="9" fillId="5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27"/>
  <sheetViews>
    <sheetView workbookViewId="0">
      <selection activeCell="A1" sqref="A1"/>
    </sheetView>
  </sheetViews>
  <sheetFormatPr baseColWidth="8" defaultRowHeight="15"/>
  <cols>
    <col width="4" customWidth="1" min="1" max="1"/>
    <col width="92" customWidth="1" min="2" max="2"/>
  </cols>
  <sheetData>
    <row r="1" ht="50" customHeight="1">
      <c r="A1" s="1" t="inlineStr">
        <is>
          <t>CRM CLIENTI LITE</t>
        </is>
      </c>
    </row>
    <row r="2" ht="22" customHeight="1">
      <c r="A2" s="2" t="inlineStr">
        <is>
          <t>SynSphere Italia — Partner Microsoft per le PMI italiane</t>
        </is>
      </c>
    </row>
    <row r="4" ht="26" customHeight="1">
      <c r="A4" s="3" t="inlineStr">
        <is>
          <t>Cosa fa questo template</t>
        </is>
      </c>
    </row>
    <row r="5" ht="22" customHeight="1">
      <c r="B5" s="4" t="inlineStr">
        <is>
          <t>Sostituisce un CRM strutturato quando l'azienda e' piccola (5-30 clienti attivi) o quando si sta iniziando a strutturare il commerciale.</t>
        </is>
      </c>
    </row>
    <row r="6" ht="22" customHeight="1">
      <c r="B6" s="4" t="inlineStr">
        <is>
          <t>Anagrafica clienti con stato (lead / qualificato / cliente / perso), opportunita' aperte con stima valore e probabilita', log cronologico di tutti i contatti commerciali.</t>
        </is>
      </c>
    </row>
    <row r="7" ht="22" customHeight="1">
      <c r="B7" s="4" t="inlineStr">
        <is>
          <t>Calcola in automatico il valore pesato della pipeline (somma di valore x probabilita') e mostra la distribuzione per fase di vendita.</t>
        </is>
      </c>
    </row>
    <row r="9" ht="26" customHeight="1">
      <c r="A9" s="3" t="inlineStr">
        <is>
          <t>Come si usa — ordine dei fogli</t>
        </is>
      </c>
    </row>
    <row r="10" ht="22" customHeight="1">
      <c r="B10" s="4" t="inlineStr">
        <is>
          <t>1. Anagrafica clienti — elenco clienti / lead con stato, settore, contatto principale.</t>
        </is>
      </c>
    </row>
    <row r="11" ht="22" customHeight="1">
      <c r="B11" s="4" t="inlineStr">
        <is>
          <t>2. Opportunita' — opportunita' commerciali aperte, con valore stimato e probabilita' di chiusura.</t>
        </is>
      </c>
    </row>
    <row r="12" ht="22" customHeight="1">
      <c r="B12" s="4" t="inlineStr">
        <is>
          <t>3. Log contatti — diario cronologico di telefonate, email, riunioni con ogni cliente.</t>
        </is>
      </c>
    </row>
    <row r="13" ht="22" customHeight="1">
      <c r="B13" s="4" t="inlineStr">
        <is>
          <t>4. Pipeline — riepilogo automatico: pipeline pesata, conteggio per fase, prossime azioni.</t>
        </is>
      </c>
    </row>
    <row r="15" ht="26" customHeight="1">
      <c r="A15" s="3" t="inlineStr">
        <is>
          <t>Convenzioni grafiche</t>
        </is>
      </c>
    </row>
    <row r="16" ht="22" customHeight="1">
      <c r="B16" s="4" t="inlineStr">
        <is>
          <t>Celle azzurre = input da compilare.</t>
        </is>
      </c>
    </row>
    <row r="17" ht="22" customHeight="1">
      <c r="B17" s="4" t="inlineStr">
        <is>
          <t>Celle grigie = calcolate (totali, pipeline pesata).</t>
        </is>
      </c>
    </row>
    <row r="18" ht="22" customHeight="1">
      <c r="B18" s="4" t="inlineStr">
        <is>
          <t>Stati gestiti con menu a tendina (Lead, Qualificato, Proposta, Negoziazione, Chiuso vinto, Chiuso perso).</t>
        </is>
      </c>
    </row>
    <row r="19" ht="22" customHeight="1">
      <c r="B19" s="4" t="inlineStr">
        <is>
          <t>Probabilita' espressa in %: 10/25/50/75/90 secondo fase BANT.</t>
        </is>
      </c>
    </row>
    <row r="21" ht="26" customHeight="1">
      <c r="A21" s="3" t="inlineStr">
        <is>
          <t>Quando passare a un CRM strutturato</t>
        </is>
      </c>
    </row>
    <row r="22" ht="22" customHeight="1">
      <c r="B22" s="4" t="inlineStr">
        <is>
          <t>Microsoft Dynamics 365 Sales e' la scelta naturale per le PMI italiane sopra i 30-40 clienti attivi: pipeline automatica, integrazione con Outlook (le email diventano automatic activity), forecasting AI con Copilot, dashboard real-time.</t>
        </is>
      </c>
    </row>
    <row r="23" ht="22" customHeight="1">
      <c r="B23" s="4" t="inlineStr">
        <is>
          <t>Microsoft Power Apps + Dataverse per CRM custom con flussi approvativi e workflow Power Automate (preventivo - approvazione - invio - follow-up automatico).</t>
        </is>
      </c>
    </row>
    <row r="24" ht="22" customHeight="1">
      <c r="B24" s="4" t="inlineStr">
        <is>
          <t>Il template Excel resta utile come prima soluzione zero-cost o per audit pipeline storica prima del go-live CRM.</t>
        </is>
      </c>
    </row>
    <row r="26" ht="26" customHeight="1">
      <c r="A26" s="3" t="inlineStr">
        <is>
          <t>Domande</t>
        </is>
      </c>
    </row>
    <row r="27" ht="22" customHeight="1">
      <c r="B27" s="4" t="inlineStr">
        <is>
          <t>Assessment processo commerciale e valutazione Dynamics 365 Sales: https://www.synsphere.it/contattaci</t>
        </is>
      </c>
    </row>
  </sheetData>
  <mergeCells count="7">
    <mergeCell ref="A4:B4"/>
    <mergeCell ref="A26:B26"/>
    <mergeCell ref="A21:B21"/>
    <mergeCell ref="A2:B2"/>
    <mergeCell ref="A15:B15"/>
    <mergeCell ref="A1:B1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12"/>
  <sheetViews>
    <sheetView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24" customWidth="1" min="2" max="2"/>
    <col width="16" customWidth="1" min="3" max="3"/>
    <col width="18" customWidth="1" min="4" max="4"/>
    <col width="20" customWidth="1" min="5" max="5"/>
    <col width="22" customWidth="1" min="6" max="6"/>
    <col width="16" customWidth="1" min="7" max="7"/>
    <col width="14" customWidth="1" min="8" max="8"/>
    <col width="16" customWidth="1" min="9" max="9"/>
  </cols>
  <sheetData>
    <row r="1" ht="32" customHeight="1">
      <c r="A1" s="5" t="inlineStr">
        <is>
          <t>ANAGRAFICA CLIENTI / LEAD</t>
        </is>
      </c>
    </row>
    <row r="2" ht="28" customHeight="1">
      <c r="A2" s="6" t="inlineStr">
        <is>
          <t>#</t>
        </is>
      </c>
      <c r="B2" s="6" t="inlineStr">
        <is>
          <t>Ragione sociale</t>
        </is>
      </c>
      <c r="C2" s="6" t="inlineStr">
        <is>
          <t>Settore</t>
        </is>
      </c>
      <c r="D2" s="6" t="inlineStr">
        <is>
          <t>Citta</t>
        </is>
      </c>
      <c r="E2" s="6" t="inlineStr">
        <is>
          <t>Contatto principale</t>
        </is>
      </c>
      <c r="F2" s="6" t="inlineStr">
        <is>
          <t>Email</t>
        </is>
      </c>
      <c r="G2" s="6" t="inlineStr">
        <is>
          <t>Telefono</t>
        </is>
      </c>
      <c r="H2" s="6" t="inlineStr">
        <is>
          <t>Stato</t>
        </is>
      </c>
      <c r="I2" s="6" t="inlineStr">
        <is>
          <t>Data ultima att.</t>
        </is>
      </c>
    </row>
    <row r="3">
      <c r="A3" s="7" t="n">
        <v>1</v>
      </c>
      <c r="B3" s="8" t="inlineStr">
        <is>
          <t>Mecanica Bresciana SRL</t>
        </is>
      </c>
      <c r="C3" s="8" t="inlineStr">
        <is>
          <t>Manifattura</t>
        </is>
      </c>
      <c r="D3" s="8" t="inlineStr">
        <is>
          <t>Brescia</t>
        </is>
      </c>
      <c r="E3" s="8" t="inlineStr">
        <is>
          <t>Ing. Mario Conti</t>
        </is>
      </c>
      <c r="F3" s="8" t="inlineStr">
        <is>
          <t>m.conti@mecbres.it</t>
        </is>
      </c>
      <c r="G3" s="8" t="inlineStr">
        <is>
          <t>030-1234567</t>
        </is>
      </c>
      <c r="H3" s="8" t="inlineStr">
        <is>
          <t>Cliente</t>
        </is>
      </c>
      <c r="I3" s="8" t="inlineStr">
        <is>
          <t>2026-05-20</t>
        </is>
      </c>
    </row>
    <row r="4">
      <c r="A4" s="7" t="n">
        <v>2</v>
      </c>
      <c r="B4" s="8" t="inlineStr">
        <is>
          <t>Studio Legale Marini &amp; Partners</t>
        </is>
      </c>
      <c r="C4" s="8" t="inlineStr">
        <is>
          <t>Legale</t>
        </is>
      </c>
      <c r="D4" s="8" t="inlineStr">
        <is>
          <t>Milano</t>
        </is>
      </c>
      <c r="E4" s="8" t="inlineStr">
        <is>
          <t>Avv. Chiara Marini</t>
        </is>
      </c>
      <c r="F4" s="8" t="inlineStr">
        <is>
          <t>c.marini@studiomarini.it</t>
        </is>
      </c>
      <c r="G4" s="8" t="inlineStr">
        <is>
          <t>02-7654321</t>
        </is>
      </c>
      <c r="H4" s="8" t="inlineStr">
        <is>
          <t>Cliente</t>
        </is>
      </c>
      <c r="I4" s="8" t="inlineStr">
        <is>
          <t>2026-05-15</t>
        </is>
      </c>
    </row>
    <row r="5">
      <c r="A5" s="7" t="n">
        <v>3</v>
      </c>
      <c r="B5" s="8" t="inlineStr">
        <is>
          <t>Tecno Plast SPA</t>
        </is>
      </c>
      <c r="C5" s="8" t="inlineStr">
        <is>
          <t>Manifattura</t>
        </is>
      </c>
      <c r="D5" s="8" t="inlineStr">
        <is>
          <t>Vicenza</t>
        </is>
      </c>
      <c r="E5" s="8" t="inlineStr">
        <is>
          <t>Dott. Alberto Rizzi</t>
        </is>
      </c>
      <c r="F5" s="8" t="inlineStr">
        <is>
          <t>a.rizzi@tecnoplast.it</t>
        </is>
      </c>
      <c r="G5" s="8" t="inlineStr">
        <is>
          <t>0444-987654</t>
        </is>
      </c>
      <c r="H5" s="8" t="inlineStr">
        <is>
          <t>Qualificato</t>
        </is>
      </c>
      <c r="I5" s="8" t="inlineStr">
        <is>
          <t>2026-05-22</t>
        </is>
      </c>
    </row>
    <row r="6">
      <c r="A6" s="7" t="n">
        <v>4</v>
      </c>
      <c r="B6" s="8" t="inlineStr">
        <is>
          <t>Hotel Bel Vedere</t>
        </is>
      </c>
      <c r="C6" s="8" t="inlineStr">
        <is>
          <t>Hospitality</t>
        </is>
      </c>
      <c r="D6" s="8" t="inlineStr">
        <is>
          <t>Verona</t>
        </is>
      </c>
      <c r="E6" s="8" t="inlineStr">
        <is>
          <t>Sig.ra Lucia Rossi</t>
        </is>
      </c>
      <c r="F6" s="8" t="inlineStr">
        <is>
          <t>direzione@belvedere.it</t>
        </is>
      </c>
      <c r="G6" s="8" t="inlineStr">
        <is>
          <t>045-456789</t>
        </is>
      </c>
      <c r="H6" s="8" t="inlineStr">
        <is>
          <t>Lead</t>
        </is>
      </c>
      <c r="I6" s="8" t="inlineStr">
        <is>
          <t>2026-05-10</t>
        </is>
      </c>
    </row>
    <row r="7">
      <c r="A7" s="7" t="n">
        <v>5</v>
      </c>
      <c r="B7" s="8" t="inlineStr">
        <is>
          <t>Logistica Veneta SRL</t>
        </is>
      </c>
      <c r="C7" s="8" t="inlineStr">
        <is>
          <t>Logistica</t>
        </is>
      </c>
      <c r="D7" s="8" t="inlineStr">
        <is>
          <t>Padova</t>
        </is>
      </c>
      <c r="E7" s="8" t="inlineStr">
        <is>
          <t>Dott. Giorgio Bianchi</t>
        </is>
      </c>
      <c r="F7" s="8" t="inlineStr">
        <is>
          <t>g.bianchi@logven.it</t>
        </is>
      </c>
      <c r="G7" s="8" t="inlineStr">
        <is>
          <t>049-123654</t>
        </is>
      </c>
      <c r="H7" s="8" t="inlineStr">
        <is>
          <t>Cliente</t>
        </is>
      </c>
      <c r="I7" s="8" t="inlineStr">
        <is>
          <t>2026-05-18</t>
        </is>
      </c>
    </row>
    <row r="8">
      <c r="A8" s="7" t="n">
        <v>6</v>
      </c>
      <c r="B8" s="8" t="inlineStr">
        <is>
          <t>Pasta Fresca Romana</t>
        </is>
      </c>
      <c r="C8" s="8" t="inlineStr">
        <is>
          <t>Food</t>
        </is>
      </c>
      <c r="D8" s="8" t="inlineStr">
        <is>
          <t>Roma</t>
        </is>
      </c>
      <c r="E8" s="8" t="inlineStr">
        <is>
          <t>Sig. Roberto Esposito</t>
        </is>
      </c>
      <c r="F8" s="8" t="inlineStr">
        <is>
          <t>r.esposito@pastafr.it</t>
        </is>
      </c>
      <c r="G8" s="8" t="inlineStr">
        <is>
          <t>06-9876543</t>
        </is>
      </c>
      <c r="H8" s="8" t="inlineStr">
        <is>
          <t>Negoziazione</t>
        </is>
      </c>
      <c r="I8" s="8" t="inlineStr">
        <is>
          <t>2026-05-24</t>
        </is>
      </c>
    </row>
    <row r="9">
      <c r="A9" s="7" t="n">
        <v>7</v>
      </c>
      <c r="B9" s="8" t="inlineStr">
        <is>
          <t>Centro Medico Aurora</t>
        </is>
      </c>
      <c r="C9" s="8" t="inlineStr">
        <is>
          <t>Sanita'</t>
        </is>
      </c>
      <c r="D9" s="8" t="inlineStr">
        <is>
          <t>Bologna</t>
        </is>
      </c>
      <c r="E9" s="8" t="inlineStr">
        <is>
          <t>Dott. Andrea Lupi</t>
        </is>
      </c>
      <c r="F9" s="8" t="inlineStr">
        <is>
          <t>a.lupi@aurora.it</t>
        </is>
      </c>
      <c r="G9" s="8" t="inlineStr">
        <is>
          <t>051-789012</t>
        </is>
      </c>
      <c r="H9" s="8" t="inlineStr">
        <is>
          <t>Cliente</t>
        </is>
      </c>
      <c r="I9" s="8" t="inlineStr">
        <is>
          <t>2026-05-12</t>
        </is>
      </c>
    </row>
    <row r="10">
      <c r="A10" s="7" t="n">
        <v>8</v>
      </c>
      <c r="B10" s="8" t="inlineStr">
        <is>
          <t>Falegnameria Artigiana</t>
        </is>
      </c>
      <c r="C10" s="8" t="inlineStr">
        <is>
          <t>Manifattura</t>
        </is>
      </c>
      <c r="D10" s="8" t="inlineStr">
        <is>
          <t>Treviso</t>
        </is>
      </c>
      <c r="E10" s="8" t="inlineStr">
        <is>
          <t>Sig. Carlo Padovan</t>
        </is>
      </c>
      <c r="F10" s="8" t="inlineStr">
        <is>
          <t>c.padovan@falart.it</t>
        </is>
      </c>
      <c r="G10" s="8" t="inlineStr">
        <is>
          <t>0422-345678</t>
        </is>
      </c>
      <c r="H10" s="8" t="inlineStr">
        <is>
          <t>Perso</t>
        </is>
      </c>
      <c r="I10" s="8" t="inlineStr">
        <is>
          <t>2026-04-28</t>
        </is>
      </c>
    </row>
    <row r="11">
      <c r="A11" s="7" t="n">
        <v>9</v>
      </c>
      <c r="B11" s="8" t="inlineStr">
        <is>
          <t>Edil Costruzioni Torino</t>
        </is>
      </c>
      <c r="C11" s="8" t="inlineStr">
        <is>
          <t>Costruzioni</t>
        </is>
      </c>
      <c r="D11" s="8" t="inlineStr">
        <is>
          <t>Torino</t>
        </is>
      </c>
      <c r="E11" s="8" t="inlineStr">
        <is>
          <t>Geom. Paolo Galli</t>
        </is>
      </c>
      <c r="F11" s="8" t="inlineStr">
        <is>
          <t>p.galli@edilco.it</t>
        </is>
      </c>
      <c r="G11" s="8" t="inlineStr">
        <is>
          <t>011-654321</t>
        </is>
      </c>
      <c r="H11" s="8" t="inlineStr">
        <is>
          <t>Proposta</t>
        </is>
      </c>
      <c r="I11" s="8" t="inlineStr">
        <is>
          <t>2026-05-25</t>
        </is>
      </c>
    </row>
    <row r="12">
      <c r="A12" s="7" t="n">
        <v>10</v>
      </c>
      <c r="B12" s="8" t="inlineStr">
        <is>
          <t>Studio Commerciale RossiBianchi</t>
        </is>
      </c>
      <c r="C12" s="8" t="inlineStr">
        <is>
          <t>Commercialista</t>
        </is>
      </c>
      <c r="D12" s="8" t="inlineStr">
        <is>
          <t>Firenze</t>
        </is>
      </c>
      <c r="E12" s="8" t="inlineStr">
        <is>
          <t>Dott. Marco Bianchi</t>
        </is>
      </c>
      <c r="F12" s="8" t="inlineStr">
        <is>
          <t>m.bianchi@rb.it</t>
        </is>
      </c>
      <c r="G12" s="8" t="inlineStr">
        <is>
          <t>055-123987</t>
        </is>
      </c>
      <c r="H12" s="8" t="inlineStr">
        <is>
          <t>Qualificato</t>
        </is>
      </c>
      <c r="I12" s="8" t="inlineStr">
        <is>
          <t>2026-05-23</t>
        </is>
      </c>
    </row>
  </sheetData>
  <mergeCells count="1">
    <mergeCell ref="A1:I1"/>
  </mergeCells>
  <dataValidations count="1">
    <dataValidation sqref="H3:H62" showDropDown="0" showInputMessage="0" showErrorMessage="0" allowBlank="1" type="list">
      <formula1>"Lead,Qualificato,Proposta,Negoziazione,Cliente,Perso"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11"/>
  <sheetViews>
    <sheetView workbookViewId="0">
      <pane xSplit="1" ySplit="2" topLeftCell="B3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28" customWidth="1" min="2" max="2"/>
    <col width="26" customWidth="1" min="3" max="3"/>
    <col width="16" customWidth="1" min="4" max="4"/>
    <col width="16" customWidth="1" min="5" max="5"/>
    <col width="14" customWidth="1" min="6" max="6"/>
    <col width="16" customWidth="1" min="7" max="7"/>
    <col width="16" customWidth="1" min="8" max="8"/>
    <col width="30" customWidth="1" min="9" max="9"/>
  </cols>
  <sheetData>
    <row r="1" ht="32" customHeight="1">
      <c r="A1" s="5" t="inlineStr">
        <is>
          <t>OPPORTUNITA COMMERCIALI</t>
        </is>
      </c>
    </row>
    <row r="2" ht="28" customHeight="1">
      <c r="A2" s="6" t="inlineStr">
        <is>
          <t>#</t>
        </is>
      </c>
      <c r="B2" s="6" t="inlineStr">
        <is>
          <t>Cliente</t>
        </is>
      </c>
      <c r="C2" s="6" t="inlineStr">
        <is>
          <t>Titolo opportunita</t>
        </is>
      </c>
      <c r="D2" s="6" t="inlineStr">
        <is>
          <t>Valore stimato</t>
        </is>
      </c>
      <c r="E2" s="6" t="inlineStr">
        <is>
          <t>Fase</t>
        </is>
      </c>
      <c r="F2" s="6" t="inlineStr">
        <is>
          <t>Probab.</t>
        </is>
      </c>
      <c r="G2" s="6" t="inlineStr">
        <is>
          <t>Valore pesato</t>
        </is>
      </c>
      <c r="H2" s="6" t="inlineStr">
        <is>
          <t>Data chiusura attesa</t>
        </is>
      </c>
      <c r="I2" s="6" t="inlineStr">
        <is>
          <t>Prossima azione</t>
        </is>
      </c>
    </row>
    <row r="3">
      <c r="A3" s="7" t="n">
        <v>1</v>
      </c>
      <c r="B3" s="8" t="inlineStr">
        <is>
          <t>Mecanica Bresciana SRL</t>
        </is>
      </c>
      <c r="C3" s="8" t="inlineStr">
        <is>
          <t>Migrazione M365 + Intune</t>
        </is>
      </c>
      <c r="D3" s="8" t="n">
        <v>18000</v>
      </c>
      <c r="E3" s="9" t="inlineStr">
        <is>
          <t>Negoziazione</t>
        </is>
      </c>
      <c r="F3" s="10" t="n">
        <v>0.75</v>
      </c>
      <c r="G3" s="11">
        <f>E3*F3</f>
        <v/>
      </c>
      <c r="H3" s="8" t="inlineStr">
        <is>
          <t>2026-06-15</t>
        </is>
      </c>
      <c r="I3" s="8" t="inlineStr">
        <is>
          <t>Inviare proposta finale entro venerdi</t>
        </is>
      </c>
    </row>
    <row r="4">
      <c r="A4" s="7" t="n">
        <v>2</v>
      </c>
      <c r="B4" s="8" t="inlineStr">
        <is>
          <t>Tecno Plast SPA</t>
        </is>
      </c>
      <c r="C4" s="8" t="inlineStr">
        <is>
          <t>Power BI + Fabric F2</t>
        </is>
      </c>
      <c r="D4" s="8" t="n">
        <v>22000</v>
      </c>
      <c r="E4" s="9" t="inlineStr">
        <is>
          <t>Proposta</t>
        </is>
      </c>
      <c r="F4" s="10" t="n">
        <v>0.5</v>
      </c>
      <c r="G4" s="11">
        <f>E4*F4</f>
        <v/>
      </c>
      <c r="H4" s="8" t="inlineStr">
        <is>
          <t>2026-07-10</t>
        </is>
      </c>
      <c r="I4" s="8" t="inlineStr">
        <is>
          <t>Demo Power BI con stakeholder produzione</t>
        </is>
      </c>
    </row>
    <row r="5">
      <c r="A5" s="7" t="n">
        <v>3</v>
      </c>
      <c r="B5" s="8" t="inlineStr">
        <is>
          <t>Hotel Bel Vedere</t>
        </is>
      </c>
      <c r="C5" s="8" t="inlineStr">
        <is>
          <t>Microsoft 365 Business Premium 15 utenti</t>
        </is>
      </c>
      <c r="D5" s="8" t="n">
        <v>8500</v>
      </c>
      <c r="E5" s="9" t="inlineStr">
        <is>
          <t>Qualificato</t>
        </is>
      </c>
      <c r="F5" s="10" t="n">
        <v>0.25</v>
      </c>
      <c r="G5" s="11">
        <f>E5*F5</f>
        <v/>
      </c>
      <c r="H5" s="8" t="inlineStr">
        <is>
          <t>2026-08-30</t>
        </is>
      </c>
      <c r="I5" s="8" t="inlineStr">
        <is>
          <t>Sopralluogo + audit infrastruttura</t>
        </is>
      </c>
    </row>
    <row r="6">
      <c r="A6" s="7" t="n">
        <v>4</v>
      </c>
      <c r="B6" s="8" t="inlineStr">
        <is>
          <t>Pasta Fresca Romana</t>
        </is>
      </c>
      <c r="C6" s="8" t="inlineStr">
        <is>
          <t>Dynamics 365 Business Central</t>
        </is>
      </c>
      <c r="D6" s="8" t="n">
        <v>45000</v>
      </c>
      <c r="E6" s="9" t="inlineStr">
        <is>
          <t>Negoziazione</t>
        </is>
      </c>
      <c r="F6" s="10" t="n">
        <v>0.75</v>
      </c>
      <c r="G6" s="11">
        <f>E6*F6</f>
        <v/>
      </c>
      <c r="H6" s="8" t="inlineStr">
        <is>
          <t>2026-06-30</t>
        </is>
      </c>
      <c r="I6" s="8" t="inlineStr">
        <is>
          <t>Conference call CTO + commerciale</t>
        </is>
      </c>
    </row>
    <row r="7">
      <c r="A7" s="7" t="n">
        <v>5</v>
      </c>
      <c r="B7" s="8" t="inlineStr">
        <is>
          <t>Logistica Veneta SRL</t>
        </is>
      </c>
      <c r="C7" s="8" t="inlineStr">
        <is>
          <t>Refresh PC fleet 25 endpoint</t>
        </is>
      </c>
      <c r="D7" s="8" t="n">
        <v>32000</v>
      </c>
      <c r="E7" s="9" t="inlineStr">
        <is>
          <t>Proposta</t>
        </is>
      </c>
      <c r="F7" s="10" t="n">
        <v>0.5</v>
      </c>
      <c r="G7" s="11">
        <f>E7*F7</f>
        <v/>
      </c>
      <c r="H7" s="8" t="inlineStr">
        <is>
          <t>2026-07-15</t>
        </is>
      </c>
      <c r="I7" s="8" t="inlineStr">
        <is>
          <t>Quotazione Surface Pro 11 vs Dell Latitude</t>
        </is>
      </c>
    </row>
    <row r="8">
      <c r="A8" s="7" t="n">
        <v>6</v>
      </c>
      <c r="B8" s="8" t="inlineStr">
        <is>
          <t>Centro Medico Aurora</t>
        </is>
      </c>
      <c r="C8" s="8" t="inlineStr">
        <is>
          <t>NIS2 compliance audit</t>
        </is>
      </c>
      <c r="D8" s="8" t="n">
        <v>14000</v>
      </c>
      <c r="E8" s="9" t="inlineStr">
        <is>
          <t>Cliente</t>
        </is>
      </c>
      <c r="F8" s="10" t="n">
        <v>0.9</v>
      </c>
      <c r="G8" s="11">
        <f>E8*F8</f>
        <v/>
      </c>
      <c r="H8" s="8" t="inlineStr">
        <is>
          <t>2026-06-05</t>
        </is>
      </c>
      <c r="I8" s="8" t="inlineStr">
        <is>
          <t>Calendario audit on-site sett. 23/05</t>
        </is>
      </c>
    </row>
    <row r="9">
      <c r="A9" s="7" t="n">
        <v>7</v>
      </c>
      <c r="B9" s="8" t="inlineStr">
        <is>
          <t>Edil Costruzioni Torino</t>
        </is>
      </c>
      <c r="C9" s="8" t="inlineStr">
        <is>
          <t>Copilot for M365 + adoption training</t>
        </is>
      </c>
      <c r="D9" s="8" t="n">
        <v>12500</v>
      </c>
      <c r="E9" s="9" t="inlineStr">
        <is>
          <t>Proposta</t>
        </is>
      </c>
      <c r="F9" s="10" t="n">
        <v>0.5</v>
      </c>
      <c r="G9" s="11">
        <f>E9*F9</f>
        <v/>
      </c>
      <c r="H9" s="8" t="inlineStr">
        <is>
          <t>2026-07-20</t>
        </is>
      </c>
      <c r="I9" s="8" t="inlineStr">
        <is>
          <t>Sessione Copilot Readiness con HR</t>
        </is>
      </c>
    </row>
    <row r="10">
      <c r="A10" s="7" t="n">
        <v>8</v>
      </c>
      <c r="B10" s="8" t="inlineStr">
        <is>
          <t>Studio Commerciale RossiBianchi</t>
        </is>
      </c>
      <c r="C10" s="8" t="inlineStr">
        <is>
          <t>SharePoint document management</t>
        </is>
      </c>
      <c r="D10" s="8" t="n">
        <v>9800</v>
      </c>
      <c r="E10" s="9" t="inlineStr">
        <is>
          <t>Qualificato</t>
        </is>
      </c>
      <c r="F10" s="10" t="n">
        <v>0.25</v>
      </c>
      <c r="G10" s="11">
        <f>E10*F10</f>
        <v/>
      </c>
      <c r="H10" s="8" t="inlineStr">
        <is>
          <t>2026-08-15</t>
        </is>
      </c>
      <c r="I10" s="8" t="inlineStr">
        <is>
          <t>Workshop discovery 30 minuti</t>
        </is>
      </c>
    </row>
    <row r="11" ht="26" customHeight="1">
      <c r="A11" s="12" t="inlineStr">
        <is>
          <t>TOTALE PIPELINE</t>
        </is>
      </c>
      <c r="B11" s="13" t="n"/>
      <c r="C11" s="13" t="n"/>
      <c r="D11" s="13" t="n"/>
      <c r="E11" s="14">
        <f>SUM(E3:E10)</f>
        <v/>
      </c>
      <c r="F11" s="13" t="inlineStr"/>
      <c r="G11" s="14">
        <f>SUM(G3:G10)</f>
        <v/>
      </c>
      <c r="H11" s="13" t="n"/>
      <c r="I11" s="13" t="n"/>
    </row>
  </sheetData>
  <mergeCells count="2">
    <mergeCell ref="A1:I1"/>
    <mergeCell ref="A11:D11"/>
  </mergeCells>
  <dataValidations count="1">
    <dataValidation sqref="E3:E61" showDropDown="0" showInputMessage="0" showErrorMessage="0" allowBlank="1" type="list">
      <formula1>"Lead,Qualificato,Proposta,Negoziazione,Cliente,Perso"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24" customWidth="1" min="2" max="2"/>
    <col width="14" customWidth="1" min="3" max="3"/>
    <col width="22" customWidth="1" min="4" max="4"/>
    <col width="50" customWidth="1" min="5" max="5"/>
  </cols>
  <sheetData>
    <row r="1" ht="32" customHeight="1">
      <c r="A1" s="5" t="inlineStr">
        <is>
          <t>LOG CONTATTI COMMERCIALI</t>
        </is>
      </c>
    </row>
    <row r="2" ht="28" customHeight="1">
      <c r="A2" s="6" t="inlineStr">
        <is>
          <t>Data</t>
        </is>
      </c>
      <c r="B2" s="6" t="inlineStr">
        <is>
          <t>Cliente</t>
        </is>
      </c>
      <c r="C2" s="6" t="inlineStr">
        <is>
          <t>Tipo</t>
        </is>
      </c>
      <c r="D2" s="6" t="inlineStr">
        <is>
          <t>Riferimento contatto</t>
        </is>
      </c>
      <c r="E2" s="6" t="inlineStr">
        <is>
          <t>Note / esito</t>
        </is>
      </c>
    </row>
    <row r="3">
      <c r="A3" s="8" t="inlineStr">
        <is>
          <t>2026-05-25</t>
        </is>
      </c>
      <c r="B3" s="8" t="inlineStr">
        <is>
          <t>Edil Costruzioni Torino</t>
        </is>
      </c>
      <c r="C3" s="8" t="inlineStr">
        <is>
          <t>Call</t>
        </is>
      </c>
      <c r="D3" s="8" t="inlineStr">
        <is>
          <t>Geom. Galli</t>
        </is>
      </c>
      <c r="E3" s="8" t="inlineStr">
        <is>
          <t>Proposta software M365 Business Premium + Intune. Interessato a Copilot. Invio offerta entro venerdi.</t>
        </is>
      </c>
    </row>
    <row r="4">
      <c r="A4" s="8" t="inlineStr">
        <is>
          <t>2026-05-24</t>
        </is>
      </c>
      <c r="B4" s="8" t="inlineStr">
        <is>
          <t>Pasta Fresca Romana</t>
        </is>
      </c>
      <c r="C4" s="8" t="inlineStr">
        <is>
          <t>Email</t>
        </is>
      </c>
      <c r="D4" s="8" t="inlineStr">
        <is>
          <t>Sig. Esposito</t>
        </is>
      </c>
      <c r="E4" s="8" t="inlineStr">
        <is>
          <t>Conferma demo Business Central per 02/06 ore 10. Inviati materiali preparatori.</t>
        </is>
      </c>
    </row>
    <row r="5">
      <c r="A5" s="8" t="inlineStr">
        <is>
          <t>2026-05-23</t>
        </is>
      </c>
      <c r="B5" s="8" t="inlineStr">
        <is>
          <t>Studio Commerciale RossiBianchi</t>
        </is>
      </c>
      <c r="C5" s="8" t="inlineStr">
        <is>
          <t>Riunione</t>
        </is>
      </c>
      <c r="D5" s="8" t="inlineStr">
        <is>
          <t>Dott. Bianchi</t>
        </is>
      </c>
      <c r="E5" s="8" t="inlineStr">
        <is>
          <t>Discovery on-site 30 min: usano file server NAS. Interessati a SharePoint structured. Schedulato workshop 5/06.</t>
        </is>
      </c>
    </row>
    <row r="6">
      <c r="A6" s="8" t="inlineStr">
        <is>
          <t>2026-05-22</t>
        </is>
      </c>
      <c r="B6" s="8" t="inlineStr">
        <is>
          <t>Tecno Plast SPA</t>
        </is>
      </c>
      <c r="C6" s="8" t="inlineStr">
        <is>
          <t>Email</t>
        </is>
      </c>
      <c r="D6" s="8" t="inlineStr">
        <is>
          <t>Dott. Rizzi</t>
        </is>
      </c>
      <c r="E6" s="8" t="inlineStr">
        <is>
          <t>Inviato whitepaper Fabric per manifattura. Risposta positiva. Prossimo step: demo team produzione.</t>
        </is>
      </c>
    </row>
    <row r="7">
      <c r="A7" s="8" t="inlineStr">
        <is>
          <t>2026-05-20</t>
        </is>
      </c>
      <c r="B7" s="8" t="inlineStr">
        <is>
          <t>Mecanica Bresciana SRL</t>
        </is>
      </c>
      <c r="C7" s="8" t="inlineStr">
        <is>
          <t>Call</t>
        </is>
      </c>
      <c r="D7" s="8" t="inlineStr">
        <is>
          <t>Ing. Conti</t>
        </is>
      </c>
      <c r="E7" s="8" t="inlineStr">
        <is>
          <t>Negoziazione finale: chiesto sconto 10% su licenze. Risposto: -5% + 4 ore training inclusi.</t>
        </is>
      </c>
    </row>
    <row r="8">
      <c r="A8" s="8" t="inlineStr">
        <is>
          <t>2026-05-18</t>
        </is>
      </c>
      <c r="B8" s="8" t="inlineStr">
        <is>
          <t>Logistica Veneta SRL</t>
        </is>
      </c>
      <c r="C8" s="8" t="inlineStr">
        <is>
          <t>Riunione</t>
        </is>
      </c>
      <c r="D8" s="8" t="inlineStr">
        <is>
          <t>Dott. Bianchi</t>
        </is>
      </c>
      <c r="E8" s="8" t="inlineStr">
        <is>
          <t>Sopralluogo magazzino: 25 PC obsoleti + connessione VPN lenta. Proposta DaaS + connettivita' SD-WAN.</t>
        </is>
      </c>
    </row>
    <row r="9">
      <c r="A9" s="8" t="inlineStr">
        <is>
          <t>2026-05-15</t>
        </is>
      </c>
      <c r="B9" s="8" t="inlineStr">
        <is>
          <t>Studio Legale Marini &amp; Partners</t>
        </is>
      </c>
      <c r="C9" s="8" t="inlineStr">
        <is>
          <t>Call</t>
        </is>
      </c>
      <c r="D9" s="8" t="inlineStr">
        <is>
          <t>Avv. Marini</t>
        </is>
      </c>
      <c r="E9" s="8" t="inlineStr">
        <is>
          <t>Rinnovo annuale M365 + valutazione Copilot. Lascia decidere a settembre.</t>
        </is>
      </c>
    </row>
    <row r="10">
      <c r="A10" s="8" t="inlineStr">
        <is>
          <t>2026-05-12</t>
        </is>
      </c>
      <c r="B10" s="8" t="inlineStr">
        <is>
          <t>Centro Medico Aurora</t>
        </is>
      </c>
      <c r="C10" s="8" t="inlineStr">
        <is>
          <t>Email</t>
        </is>
      </c>
      <c r="D10" s="8" t="inlineStr">
        <is>
          <t>Dott. Lupi</t>
        </is>
      </c>
      <c r="E10" s="8" t="inlineStr">
        <is>
          <t>Confermato audit NIS2 14-15/06. Inviato questionario pre-audit.</t>
        </is>
      </c>
    </row>
    <row r="11">
      <c r="A11" s="8" t="inlineStr">
        <is>
          <t>2026-05-10</t>
        </is>
      </c>
      <c r="B11" s="8" t="inlineStr">
        <is>
          <t>Hotel Bel Vedere</t>
        </is>
      </c>
      <c r="C11" s="8" t="inlineStr">
        <is>
          <t>Call</t>
        </is>
      </c>
      <c r="D11" s="8" t="inlineStr">
        <is>
          <t>Sig.ra Rossi</t>
        </is>
      </c>
      <c r="E11" s="8" t="inlineStr">
        <is>
          <t>Primo contatto. Hotel 30 camere. Interessati a M365 + booking system. Schedulato sopralluogo 26/05.</t>
        </is>
      </c>
    </row>
    <row r="12">
      <c r="A12" s="8" t="inlineStr">
        <is>
          <t>2026-04-28</t>
        </is>
      </c>
      <c r="B12" s="8" t="inlineStr">
        <is>
          <t>Falegnameria Artigiana</t>
        </is>
      </c>
      <c r="C12" s="8" t="inlineStr">
        <is>
          <t>Email</t>
        </is>
      </c>
      <c r="D12" s="8" t="inlineStr">
        <is>
          <t>Sig. Padovan</t>
        </is>
      </c>
      <c r="E12" s="8" t="inlineStr">
        <is>
          <t>Comunicato che hanno scelto altro fornitore. Stato = Perso. Follow-up novembre per re-engage.</t>
        </is>
      </c>
    </row>
  </sheetData>
  <autoFilter ref="A2:E12"/>
  <mergeCells count="1">
    <mergeCell ref="A1:E1"/>
  </mergeCells>
  <dataValidations count="1">
    <dataValidation sqref="C3:C112" showDropDown="0" showInputMessage="0" showErrorMessage="0" allowBlank="1" type="list">
      <formula1>"Call,Email,Riunione,Videocall,Demo,Visita,Altro"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7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8" customWidth="1" min="4" max="4"/>
  </cols>
  <sheetData>
    <row r="1" ht="32" customHeight="1">
      <c r="A1" s="5" t="inlineStr">
        <is>
          <t>PIPELINE — RIEPILOGO COMMERCIALE</t>
        </is>
      </c>
    </row>
    <row r="3">
      <c r="A3" s="15" t="inlineStr">
        <is>
          <t>KPI principali</t>
        </is>
      </c>
    </row>
    <row r="4">
      <c r="A4" s="16" t="inlineStr">
        <is>
          <t>Pipeline totale (valore nominale)</t>
        </is>
      </c>
      <c r="B4" s="11">
        <f>SUM('2 Opportunita'!E3:E50)</f>
        <v/>
      </c>
    </row>
    <row r="5">
      <c r="A5" s="16" t="inlineStr">
        <is>
          <t>Pipeline pesata (probabilita')</t>
        </is>
      </c>
      <c r="B5" s="11">
        <f>SUM('2 Opportunita'!G3:G50)</f>
        <v/>
      </c>
    </row>
    <row r="6">
      <c r="A6" s="16" t="inlineStr">
        <is>
          <t>Numero opportunita aperte</t>
        </is>
      </c>
      <c r="B6" s="17">
        <f>COUNTA('2 Opportunita'!B3:B50)</f>
        <v/>
      </c>
    </row>
    <row r="7">
      <c r="A7" s="16" t="inlineStr">
        <is>
          <t>Tasso conversione lead → cliente (storico)</t>
        </is>
      </c>
      <c r="B7" s="18">
        <f>COUNTIF('1 Anagrafica clienti'!H3:H50,"Cliente")/COUNTA('1 Anagrafica clienti'!B3:B50)</f>
        <v/>
      </c>
    </row>
    <row r="10">
      <c r="A10" s="15" t="inlineStr">
        <is>
          <t>Pipeline per fase di vendita</t>
        </is>
      </c>
    </row>
    <row r="11" ht="28" customHeight="1">
      <c r="A11" s="6" t="inlineStr">
        <is>
          <t>Fase</t>
        </is>
      </c>
      <c r="B11" s="6" t="inlineStr">
        <is>
          <t>Conteggio</t>
        </is>
      </c>
      <c r="C11" s="6" t="inlineStr">
        <is>
          <t>Valore nominale</t>
        </is>
      </c>
      <c r="D11" s="6" t="inlineStr">
        <is>
          <t>Valore pesato</t>
        </is>
      </c>
    </row>
    <row r="12">
      <c r="A12" s="16" t="inlineStr">
        <is>
          <t>Lead</t>
        </is>
      </c>
      <c r="B12" s="17">
        <f>COUNTIF('2 Opportunita'!E3:E50,"Lead")</f>
        <v/>
      </c>
      <c r="C12" s="11">
        <f>SUMIF('2 Opportunita'!E3:E50,"Lead",'2 Opportunita'!E3:E50)</f>
        <v/>
      </c>
      <c r="D12" s="11">
        <f>SUMIF('2 Opportunita'!E3:E50,"Lead",'2 Opportunita'!G3:G50)</f>
        <v/>
      </c>
    </row>
    <row r="13">
      <c r="A13" s="16" t="inlineStr">
        <is>
          <t>Qualificato</t>
        </is>
      </c>
      <c r="B13" s="17">
        <f>COUNTIF('2 Opportunita'!E3:E50,"Qualificato")</f>
        <v/>
      </c>
      <c r="C13" s="11">
        <f>SUMIF('2 Opportunita'!E3:E50,"Qualificato",'2 Opportunita'!E3:E50)</f>
        <v/>
      </c>
      <c r="D13" s="11">
        <f>SUMIF('2 Opportunita'!E3:E50,"Qualificato",'2 Opportunita'!G3:G50)</f>
        <v/>
      </c>
    </row>
    <row r="14">
      <c r="A14" s="16" t="inlineStr">
        <is>
          <t>Proposta</t>
        </is>
      </c>
      <c r="B14" s="17">
        <f>COUNTIF('2 Opportunita'!E3:E50,"Proposta")</f>
        <v/>
      </c>
      <c r="C14" s="11">
        <f>SUMIF('2 Opportunita'!E3:E50,"Proposta",'2 Opportunita'!E3:E50)</f>
        <v/>
      </c>
      <c r="D14" s="11">
        <f>SUMIF('2 Opportunita'!E3:E50,"Proposta",'2 Opportunita'!G3:G50)</f>
        <v/>
      </c>
    </row>
    <row r="15">
      <c r="A15" s="16" t="inlineStr">
        <is>
          <t>Negoziazione</t>
        </is>
      </c>
      <c r="B15" s="17">
        <f>COUNTIF('2 Opportunita'!E3:E50,"Negoziazione")</f>
        <v/>
      </c>
      <c r="C15" s="11">
        <f>SUMIF('2 Opportunita'!E3:E50,"Negoziazione",'2 Opportunita'!E3:E50)</f>
        <v/>
      </c>
      <c r="D15" s="11">
        <f>SUMIF('2 Opportunita'!E3:E50,"Negoziazione",'2 Opportunita'!G3:G50)</f>
        <v/>
      </c>
    </row>
    <row r="16">
      <c r="A16" s="16" t="inlineStr">
        <is>
          <t>Cliente</t>
        </is>
      </c>
      <c r="B16" s="17">
        <f>COUNTIF('2 Opportunita'!E3:E50,"Cliente")</f>
        <v/>
      </c>
      <c r="C16" s="11">
        <f>SUMIF('2 Opportunita'!E3:E50,"Cliente",'2 Opportunita'!E3:E50)</f>
        <v/>
      </c>
      <c r="D16" s="11">
        <f>SUMIF('2 Opportunita'!E3:E50,"Cliente",'2 Opportunita'!G3:G50)</f>
        <v/>
      </c>
    </row>
    <row r="17">
      <c r="A17" s="16" t="inlineStr">
        <is>
          <t>Perso</t>
        </is>
      </c>
      <c r="B17" s="17">
        <f>COUNTIF('2 Opportunita'!E3:E50,"Perso")</f>
        <v/>
      </c>
      <c r="C17" s="11">
        <f>SUMIF('2 Opportunita'!E3:E50,"Perso",'2 Opportunita'!E3:E50)</f>
        <v/>
      </c>
      <c r="D17" s="11">
        <f>SUMIF('2 Opportunita'!E3:E50,"Perso",'2 Opportunita'!G3:G50)</f>
        <v/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SynSphere Italia</dc:creator>
  <dc:title xmlns:dc="http://purl.org/dc/elements/1.1/">Template CRM clienti lite — SynSphere</dc:title>
  <dc:description xmlns:dc="http://purl.org/dc/elements/1.1/">CRM Excel lite per micro-PMI italiane: anagrafica clienti, opportunità, log contatti, pipeline. https://www.synsphere.it</dc:description>
  <dcterms:created xmlns:dcterms="http://purl.org/dc/terms/" xmlns:xsi="http://www.w3.org/2001/XMLSchema-instance" xsi:type="dcterms:W3CDTF">2026-05-28T09:05:20Z</dcterms:created>
  <dcterms:modified xmlns:dcterms="http://purl.org/dc/terms/" xmlns:xsi="http://www.w3.org/2001/XMLSchema-instance" xsi:type="dcterms:W3CDTF">2026-05-28T09:05:20Z</dcterms:modified>
</cp:coreProperties>
</file>