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ynsphere-my.sharepoint.com/personal/egiziago_cioffi_synsphere_com/Documents/Documenti/source/VisualStudioCodeRepo/SynSphereWebsite/SYNSPHERE - Website/public/download/"/>
    </mc:Choice>
  </mc:AlternateContent>
  <xr:revisionPtr revIDLastSave="1" documentId="11_AF60A858499331956BEEEF3BCB09AB0173692CED" xr6:coauthVersionLast="47" xr6:coauthVersionMax="47" xr10:uidLastSave="{162677B9-EE08-4C8C-BD84-B82408181AC7}"/>
  <bookViews>
    <workbookView xWindow="-120" yWindow="-120" windowWidth="29040" windowHeight="15720" xr2:uid="{00000000-000D-0000-FFFF-FFFF00000000}"/>
  </bookViews>
  <sheets>
    <sheet name="Istruzioni" sheetId="1" r:id="rId1"/>
    <sheet name="1 Risorse" sheetId="2" r:id="rId2"/>
    <sheet name="2 Prenotazioni" sheetId="3" r:id="rId3"/>
    <sheet name="3 Vista settimanale" sheetId="4" r:id="rId4"/>
    <sheet name="4 Riepilog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B23" i="5"/>
  <c r="A23" i="5"/>
  <c r="E23" i="5" s="1"/>
  <c r="E22" i="5"/>
  <c r="B22" i="5"/>
  <c r="A22" i="5"/>
  <c r="D22" i="5" s="1"/>
  <c r="D21" i="5"/>
  <c r="B21" i="5"/>
  <c r="A21" i="5"/>
  <c r="E21" i="5" s="1"/>
  <c r="E20" i="5"/>
  <c r="B20" i="5"/>
  <c r="A20" i="5"/>
  <c r="D20" i="5" s="1"/>
  <c r="D19" i="5"/>
  <c r="B19" i="5"/>
  <c r="A19" i="5"/>
  <c r="E19" i="5" s="1"/>
  <c r="E18" i="5"/>
  <c r="B18" i="5"/>
  <c r="A18" i="5"/>
  <c r="D18" i="5" s="1"/>
  <c r="D17" i="5"/>
  <c r="B17" i="5"/>
  <c r="A17" i="5"/>
  <c r="E17" i="5" s="1"/>
  <c r="E16" i="5"/>
  <c r="B16" i="5"/>
  <c r="A16" i="5"/>
  <c r="D16" i="5" s="1"/>
  <c r="D15" i="5"/>
  <c r="B15" i="5"/>
  <c r="A15" i="5"/>
  <c r="E15" i="5" s="1"/>
  <c r="E14" i="5"/>
  <c r="B14" i="5"/>
  <c r="A14" i="5"/>
  <c r="D14" i="5" s="1"/>
  <c r="D13" i="5"/>
  <c r="B13" i="5"/>
  <c r="A13" i="5"/>
  <c r="E13" i="5" s="1"/>
  <c r="E12" i="5"/>
  <c r="B12" i="5"/>
  <c r="A12" i="5"/>
  <c r="D12" i="5" s="1"/>
  <c r="D11" i="5"/>
  <c r="B11" i="5"/>
  <c r="A11" i="5"/>
  <c r="E11" i="5" s="1"/>
  <c r="E10" i="5"/>
  <c r="B10" i="5"/>
  <c r="A10" i="5"/>
  <c r="D10" i="5" s="1"/>
  <c r="D9" i="5"/>
  <c r="B9" i="5"/>
  <c r="A9" i="5"/>
  <c r="E9" i="5" s="1"/>
  <c r="E8" i="5"/>
  <c r="B8" i="5"/>
  <c r="A8" i="5"/>
  <c r="D8" i="5" s="1"/>
  <c r="D7" i="5"/>
  <c r="B7" i="5"/>
  <c r="A7" i="5"/>
  <c r="E7" i="5" s="1"/>
  <c r="E6" i="5"/>
  <c r="B6" i="5"/>
  <c r="A6" i="5"/>
  <c r="D6" i="5" s="1"/>
  <c r="D5" i="5"/>
  <c r="B5" i="5"/>
  <c r="A5" i="5"/>
  <c r="E5" i="5" s="1"/>
  <c r="E4" i="5"/>
  <c r="B4" i="5"/>
  <c r="A4" i="5"/>
  <c r="D4" i="5" s="1"/>
  <c r="H23" i="4"/>
  <c r="E23" i="4"/>
  <c r="D23" i="4"/>
  <c r="C23" i="4"/>
  <c r="B23" i="4"/>
  <c r="A23" i="4"/>
  <c r="I23" i="4" s="1"/>
  <c r="F22" i="4"/>
  <c r="B22" i="4"/>
  <c r="A22" i="4"/>
  <c r="I22" i="4" s="1"/>
  <c r="D21" i="4"/>
  <c r="B21" i="4"/>
  <c r="A21" i="4"/>
  <c r="I21" i="4" s="1"/>
  <c r="I20" i="4"/>
  <c r="H20" i="4"/>
  <c r="G20" i="4"/>
  <c r="F20" i="4"/>
  <c r="E20" i="4"/>
  <c r="D20" i="4"/>
  <c r="B20" i="4"/>
  <c r="A20" i="4"/>
  <c r="C20" i="4" s="1"/>
  <c r="J20" i="4" s="1"/>
  <c r="I19" i="4"/>
  <c r="H19" i="4"/>
  <c r="G19" i="4"/>
  <c r="F19" i="4"/>
  <c r="E19" i="4"/>
  <c r="D19" i="4"/>
  <c r="C19" i="4"/>
  <c r="J19" i="4" s="1"/>
  <c r="B19" i="4"/>
  <c r="A19" i="4"/>
  <c r="E18" i="4"/>
  <c r="B18" i="4"/>
  <c r="A18" i="4"/>
  <c r="D18" i="4" s="1"/>
  <c r="H17" i="4"/>
  <c r="D17" i="4"/>
  <c r="C17" i="4"/>
  <c r="B17" i="4"/>
  <c r="A17" i="4"/>
  <c r="I17" i="4" s="1"/>
  <c r="F16" i="4"/>
  <c r="B16" i="4"/>
  <c r="A16" i="4"/>
  <c r="H16" i="4" s="1"/>
  <c r="I15" i="4"/>
  <c r="H15" i="4"/>
  <c r="G15" i="4"/>
  <c r="F15" i="4"/>
  <c r="D15" i="4"/>
  <c r="B15" i="4"/>
  <c r="A15" i="4"/>
  <c r="E15" i="4" s="1"/>
  <c r="I14" i="4"/>
  <c r="H14" i="4"/>
  <c r="G14" i="4"/>
  <c r="F14" i="4"/>
  <c r="E14" i="4"/>
  <c r="D14" i="4"/>
  <c r="B14" i="4"/>
  <c r="A14" i="4"/>
  <c r="C14" i="4" s="1"/>
  <c r="J14" i="4" s="1"/>
  <c r="I13" i="4"/>
  <c r="H13" i="4"/>
  <c r="G13" i="4"/>
  <c r="F13" i="4"/>
  <c r="E13" i="4"/>
  <c r="D13" i="4"/>
  <c r="C13" i="4"/>
  <c r="J13" i="4" s="1"/>
  <c r="B13" i="4"/>
  <c r="A13" i="4"/>
  <c r="E12" i="4"/>
  <c r="B12" i="4"/>
  <c r="A12" i="4"/>
  <c r="D12" i="4" s="1"/>
  <c r="H11" i="4"/>
  <c r="D11" i="4"/>
  <c r="C11" i="4"/>
  <c r="B11" i="4"/>
  <c r="A11" i="4"/>
  <c r="I11" i="4" s="1"/>
  <c r="F10" i="4"/>
  <c r="B10" i="4"/>
  <c r="A10" i="4"/>
  <c r="H10" i="4" s="1"/>
  <c r="I9" i="4"/>
  <c r="H9" i="4"/>
  <c r="G9" i="4"/>
  <c r="F9" i="4"/>
  <c r="D9" i="4"/>
  <c r="B9" i="4"/>
  <c r="A9" i="4"/>
  <c r="E9" i="4" s="1"/>
  <c r="I8" i="4"/>
  <c r="H8" i="4"/>
  <c r="G8" i="4"/>
  <c r="F8" i="4"/>
  <c r="E8" i="4"/>
  <c r="D8" i="4"/>
  <c r="B8" i="4"/>
  <c r="A8" i="4"/>
  <c r="C8" i="4" s="1"/>
  <c r="J8" i="4" s="1"/>
  <c r="I7" i="4"/>
  <c r="H7" i="4"/>
  <c r="G7" i="4"/>
  <c r="F7" i="4"/>
  <c r="E7" i="4"/>
  <c r="D7" i="4"/>
  <c r="C7" i="4"/>
  <c r="J7" i="4" s="1"/>
  <c r="B7" i="4"/>
  <c r="A7" i="4"/>
  <c r="E6" i="4"/>
  <c r="B6" i="4"/>
  <c r="A6" i="4"/>
  <c r="D6" i="4" s="1"/>
  <c r="H5" i="4"/>
  <c r="D5" i="4"/>
  <c r="C5" i="4"/>
  <c r="B5" i="4"/>
  <c r="A5" i="4"/>
  <c r="I5" i="4" s="1"/>
  <c r="F4" i="4"/>
  <c r="B4" i="4"/>
  <c r="A4" i="4"/>
  <c r="I4" i="4" s="1"/>
  <c r="I3" i="4"/>
  <c r="H3" i="4"/>
  <c r="G3" i="4"/>
  <c r="F3" i="4"/>
  <c r="E3" i="4"/>
  <c r="D3" i="4"/>
  <c r="C3" i="4"/>
  <c r="D24" i="5" l="1"/>
  <c r="E24" i="5"/>
  <c r="F12" i="4"/>
  <c r="C16" i="4"/>
  <c r="E17" i="4"/>
  <c r="J17" i="4" s="1"/>
  <c r="G18" i="4"/>
  <c r="F6" i="4"/>
  <c r="C4" i="4"/>
  <c r="J4" i="4" s="1"/>
  <c r="E5" i="4"/>
  <c r="J5" i="4" s="1"/>
  <c r="G6" i="4"/>
  <c r="C10" i="4"/>
  <c r="E11" i="4"/>
  <c r="J11" i="4" s="1"/>
  <c r="G12" i="4"/>
  <c r="C22" i="4"/>
  <c r="F18" i="4"/>
  <c r="D4" i="4"/>
  <c r="F5" i="4"/>
  <c r="H6" i="4"/>
  <c r="D10" i="4"/>
  <c r="F11" i="4"/>
  <c r="H12" i="4"/>
  <c r="D16" i="4"/>
  <c r="F17" i="4"/>
  <c r="H18" i="4"/>
  <c r="D22" i="4"/>
  <c r="F23" i="4"/>
  <c r="E4" i="4"/>
  <c r="G5" i="4"/>
  <c r="I6" i="4"/>
  <c r="C9" i="4"/>
  <c r="J9" i="4" s="1"/>
  <c r="E10" i="4"/>
  <c r="G11" i="4"/>
  <c r="I12" i="4"/>
  <c r="C15" i="4"/>
  <c r="J15" i="4" s="1"/>
  <c r="E16" i="4"/>
  <c r="G17" i="4"/>
  <c r="I18" i="4"/>
  <c r="C21" i="4"/>
  <c r="E22" i="4"/>
  <c r="G23" i="4"/>
  <c r="J23" i="4" s="1"/>
  <c r="C5" i="5"/>
  <c r="F5" i="5" s="1"/>
  <c r="C7" i="5"/>
  <c r="F7" i="5" s="1"/>
  <c r="C9" i="5"/>
  <c r="F9" i="5" s="1"/>
  <c r="C11" i="5"/>
  <c r="F11" i="5" s="1"/>
  <c r="C13" i="5"/>
  <c r="F13" i="5" s="1"/>
  <c r="C15" i="5"/>
  <c r="F15" i="5" s="1"/>
  <c r="C17" i="5"/>
  <c r="F17" i="5" s="1"/>
  <c r="C19" i="5"/>
  <c r="F19" i="5" s="1"/>
  <c r="C21" i="5"/>
  <c r="F21" i="5" s="1"/>
  <c r="C23" i="5"/>
  <c r="F23" i="5" s="1"/>
  <c r="G4" i="4"/>
  <c r="G10" i="4"/>
  <c r="G16" i="4"/>
  <c r="E21" i="4"/>
  <c r="G22" i="4"/>
  <c r="F21" i="4"/>
  <c r="H22" i="4"/>
  <c r="G21" i="4"/>
  <c r="H21" i="4"/>
  <c r="H4" i="4"/>
  <c r="I10" i="4"/>
  <c r="I16" i="4"/>
  <c r="C6" i="4"/>
  <c r="J6" i="4" s="1"/>
  <c r="C12" i="4"/>
  <c r="J12" i="4" s="1"/>
  <c r="C18" i="4"/>
  <c r="J18" i="4" s="1"/>
  <c r="C4" i="5"/>
  <c r="C6" i="5"/>
  <c r="F6" i="5" s="1"/>
  <c r="C8" i="5"/>
  <c r="F8" i="5" s="1"/>
  <c r="C10" i="5"/>
  <c r="F10" i="5" s="1"/>
  <c r="C12" i="5"/>
  <c r="F12" i="5" s="1"/>
  <c r="C14" i="5"/>
  <c r="F14" i="5" s="1"/>
  <c r="C16" i="5"/>
  <c r="F16" i="5" s="1"/>
  <c r="C18" i="5"/>
  <c r="F18" i="5" s="1"/>
  <c r="C20" i="5"/>
  <c r="F20" i="5" s="1"/>
  <c r="C22" i="5"/>
  <c r="F22" i="5" s="1"/>
  <c r="J16" i="4" l="1"/>
  <c r="J21" i="4"/>
  <c r="J22" i="4"/>
  <c r="J10" i="4"/>
  <c r="C24" i="5"/>
  <c r="F24" i="5" s="1"/>
  <c r="F4" i="5"/>
</calcChain>
</file>

<file path=xl/sharedStrings.xml><?xml version="1.0" encoding="utf-8"?>
<sst xmlns="http://schemas.openxmlformats.org/spreadsheetml/2006/main" count="158" uniqueCount="118">
  <si>
    <t>CALENDARIO PRENOTAZIONI RISORSE</t>
  </si>
  <si>
    <t>SynSphere Italia — Partner Microsoft per le PMI italiane</t>
  </si>
  <si>
    <t>Cosa fa questo template</t>
  </si>
  <si>
    <t>Centralizza la prenotazione delle risorse aziendali condivise: sale meeting, postazioni hot desk, attrezzature (videocamere, kit demo), auto pool, persino camere per chi gestisce ospitalità o B&amp;B.</t>
  </si>
  <si>
    <t>Pensato per PMI italiane fino a 100 dipendenti con fra le 5 e le 20 risorse condivise.</t>
  </si>
  <si>
    <t>Come si usa — ordine dei fogli</t>
  </si>
  <si>
    <t>1.  Risorse — anagrafica delle risorse prenotabili. Definisci codice, tipo, sede, capienza. Riempi una tantum.</t>
  </si>
  <si>
    <t>2.  Prenotazioni — log di tutte le prenotazioni con data, ora, risorsa, prenotante, stato.</t>
  </si>
  <si>
    <t>3.  Vista settimanale — matrice visuale per la settimana scelta in B1. Conta automaticamente le prenotazioni per giorno.</t>
  </si>
  <si>
    <t>4.  Riepilogo — KPI per risorsa: occupazione, top utilizzatori, % cancellazioni.</t>
  </si>
  <si>
    <t>Convenzioni grafiche</t>
  </si>
  <si>
    <t>Celle azzurre = input. Celle grigie = calcolate. Righe nere = totali.</t>
  </si>
  <si>
    <t>Stato Confermata = verde, In attesa = giallo, Cancellata = rosso. Permette di filtrare visivamente conflitti e disponibilità.</t>
  </si>
  <si>
    <t>Quando passare a un sistema integrato</t>
  </si>
  <si>
    <t>Oltre 20 risorse o 200 prenotazioni/mese conviene Microsoft Bookings (incluso in M365 Business Standard) per prenotazioni self-service da parte degli utenti, oppure SharePoint + Power Apps per workflow di approvazione strutturato.</t>
  </si>
  <si>
    <t>Per le sale meeting con calendari Outlook, valuta Outlook Resource Mailbox + Booking Policies (zero costo aggiuntivo se sei già su Microsoft 365).</t>
  </si>
  <si>
    <t>Domande</t>
  </si>
  <si>
    <t>Assessment processo prenotazioni e roadmap automazione: https://www.synsphere.it/contattaci</t>
  </si>
  <si>
    <t>RISORSE PRENOTABILI</t>
  </si>
  <si>
    <t>Codice</t>
  </si>
  <si>
    <t>Nome risorsa</t>
  </si>
  <si>
    <t>Tipo</t>
  </si>
  <si>
    <t>Capienza</t>
  </si>
  <si>
    <t>Sede</t>
  </si>
  <si>
    <t>Attrezzature / dotazioni</t>
  </si>
  <si>
    <t>Note</t>
  </si>
  <si>
    <t>MTG-MI-A</t>
  </si>
  <si>
    <t>Sala Riunioni A</t>
  </si>
  <si>
    <t>Sala meeting</t>
  </si>
  <si>
    <t>Milano</t>
  </si>
  <si>
    <t>TV 75 pollici, sistema Teams Rooms, conference phone</t>
  </si>
  <si>
    <t>MTG-MI-B</t>
  </si>
  <si>
    <t>Sala Riunioni B (board)</t>
  </si>
  <si>
    <t>TV 65 pollici, lavagna interattiva</t>
  </si>
  <si>
    <t>Riservata management</t>
  </si>
  <si>
    <t>MTG-BZ-1</t>
  </si>
  <si>
    <t>Sala Plenaria</t>
  </si>
  <si>
    <t>Bolzano</t>
  </si>
  <si>
    <t>Proiettore 4K, mic ambientale, registrazione audio</t>
  </si>
  <si>
    <t>Prenotazione min 2h</t>
  </si>
  <si>
    <t>HOT-MI-01</t>
  </si>
  <si>
    <t>Hot desk Milano #01</t>
  </si>
  <si>
    <t>Postazione</t>
  </si>
  <si>
    <t>Monitor 27 pollici, dock USB-C, telefono IP</t>
  </si>
  <si>
    <t>HOT-MI-02</t>
  </si>
  <si>
    <t>Hot desk Milano #02</t>
  </si>
  <si>
    <t>Monitor 27 pollici, dock USB-C</t>
  </si>
  <si>
    <t>ATT-CAM-01</t>
  </si>
  <si>
    <t>Kit videocamera reflex</t>
  </si>
  <si>
    <t>Attrezzatura</t>
  </si>
  <si>
    <t>Canon EOS R6 + obiettivi + treppiede + microfono</t>
  </si>
  <si>
    <t>Da firmare al ritiro</t>
  </si>
  <si>
    <t>ATT-DEMO-01</t>
  </si>
  <si>
    <t>Kit demo prodotto</t>
  </si>
  <si>
    <t>Notebook + tablet + display portatile + cavi</t>
  </si>
  <si>
    <t>AUTO-POOL-1</t>
  </si>
  <si>
    <t>Auto pool Milano #1</t>
  </si>
  <si>
    <t>Auto aziendale</t>
  </si>
  <si>
    <t>Audi Q3 - targa AB123CD</t>
  </si>
  <si>
    <t>Solo per visite cliente</t>
  </si>
  <si>
    <t>AUTO-POOL-2</t>
  </si>
  <si>
    <t>Auto pool Milano #2</t>
  </si>
  <si>
    <t>Volkswagen Polo - targa EF456GH</t>
  </si>
  <si>
    <t>LOG PRENOTAZIONI</t>
  </si>
  <si>
    <t>ID</t>
  </si>
  <si>
    <t>Data</t>
  </si>
  <si>
    <t>Ora inizio</t>
  </si>
  <si>
    <t>Ora fine</t>
  </si>
  <si>
    <t>Risorsa (codice)</t>
  </si>
  <si>
    <t>Prenotato da</t>
  </si>
  <si>
    <t>Cliente / progetto / motivo</t>
  </si>
  <si>
    <t>Stato</t>
  </si>
  <si>
    <t>2026-05-25</t>
  </si>
  <si>
    <t>09:00</t>
  </si>
  <si>
    <t>11:00</t>
  </si>
  <si>
    <t>Mario Rossi</t>
  </si>
  <si>
    <t>Demo Power BI cliente ACME</t>
  </si>
  <si>
    <t>Confermata</t>
  </si>
  <si>
    <t>14:00</t>
  </si>
  <si>
    <t>18:00</t>
  </si>
  <si>
    <t>Lucia Bianchi</t>
  </si>
  <si>
    <t>All-hands Q2</t>
  </si>
  <si>
    <t>2026-05-26</t>
  </si>
  <si>
    <t>10:00</t>
  </si>
  <si>
    <t>12:30</t>
  </si>
  <si>
    <t>Andrea Verdi</t>
  </si>
  <si>
    <t>Board meeting mensile</t>
  </si>
  <si>
    <t>Giulia Neri</t>
  </si>
  <si>
    <t>Smart working ospite Bolzano</t>
  </si>
  <si>
    <t>2026-05-27</t>
  </si>
  <si>
    <t>08:00</t>
  </si>
  <si>
    <t>20:00</t>
  </si>
  <si>
    <t>Visita cliente Brescia</t>
  </si>
  <si>
    <t>Restituzione 19:30</t>
  </si>
  <si>
    <t>2026-05-28</t>
  </si>
  <si>
    <t>16:00</t>
  </si>
  <si>
    <t>Marco Blu</t>
  </si>
  <si>
    <t>Shooting promo prodotto</t>
  </si>
  <si>
    <t>In attesa</t>
  </si>
  <si>
    <t>Conferma da DG</t>
  </si>
  <si>
    <t>2026-05-22</t>
  </si>
  <si>
    <t>Anna Bianchi</t>
  </si>
  <si>
    <t>1:1 manager</t>
  </si>
  <si>
    <t>Cancellata</t>
  </si>
  <si>
    <t>Riunione spostata online</t>
  </si>
  <si>
    <t>2026-05-29</t>
  </si>
  <si>
    <t>Roberto Gialli</t>
  </si>
  <si>
    <t>Kickoff progetto SAP</t>
  </si>
  <si>
    <t>VISTA SETTIMANALE — OCCUPAZIONE PER GIORNO</t>
  </si>
  <si>
    <t>Settimana dal:</t>
  </si>
  <si>
    <t>Risorsa</t>
  </si>
  <si>
    <t>Tot. settimana</t>
  </si>
  <si>
    <t>RIEPILOGO PRENOTAZIONI</t>
  </si>
  <si>
    <t>Tot. prenotazioni</t>
  </si>
  <si>
    <t>Confermate</t>
  </si>
  <si>
    <t>Cancellate</t>
  </si>
  <si>
    <t>% cancellazione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</si>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</sst>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b/>
      <sz val="10"/>
      <color rgb="FF212529"/>
      <name val="Calibri"/>
    </font>
    <font>
      <sz val="10"/>
      <color rgb="FF666666"/>
      <name val="Calibri"/>
    </font>
    <font>
      <b/>
      <sz val="10"/>
      <color rgb="FF333333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/>
        <color rgb="FFFFFFFF"/>
        <name val="Calibri"/>
      </font>
      <fill>
        <patternFill patternType="solid">
          <fgColor rgb="FF0177FF"/>
          <bgColor rgb="FF0177FF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DEFFE3"/>
          <bgColor rgb="FFDEFFE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17" t="s">
        <v>0</v>
      </c>
      <c r="B1" s="15"/>
    </row>
    <row r="2" spans="1:2" x14ac:dyDescent="0.25">
      <c r="A2" s="16" t="s">
        <v>1</v>
      </c>
      <c r="B2" s="15"/>
    </row>
    <row r="4" spans="1:2" ht="17.25" x14ac:dyDescent="0.25">
      <c r="A4" s="14" t="s">
        <v>2</v>
      </c>
      <c r="B4" s="15"/>
    </row>
    <row r="5" spans="1:2" ht="30" x14ac:dyDescent="0.25">
      <c r="B5" s="1" t="s">
        <v>3</v>
      </c>
    </row>
    <row r="6" spans="1:2" x14ac:dyDescent="0.25">
      <c r="B6" s="1" t="s">
        <v>4</v>
      </c>
    </row>
    <row r="8" spans="1:2" ht="17.25" x14ac:dyDescent="0.25">
      <c r="A8" s="14" t="s">
        <v>5</v>
      </c>
      <c r="B8" s="15"/>
    </row>
    <row r="9" spans="1:2" ht="30" x14ac:dyDescent="0.25">
      <c r="B9" s="1" t="s">
        <v>6</v>
      </c>
    </row>
    <row r="10" spans="1:2" x14ac:dyDescent="0.25">
      <c r="B10" s="1" t="s">
        <v>7</v>
      </c>
    </row>
    <row r="11" spans="1:2" ht="30" x14ac:dyDescent="0.25">
      <c r="B11" s="1" t="s">
        <v>8</v>
      </c>
    </row>
    <row r="12" spans="1:2" x14ac:dyDescent="0.25">
      <c r="B12" s="1" t="s">
        <v>9</v>
      </c>
    </row>
    <row r="14" spans="1:2" ht="17.25" x14ac:dyDescent="0.25">
      <c r="A14" s="14" t="s">
        <v>10</v>
      </c>
      <c r="B14" s="15"/>
    </row>
    <row r="15" spans="1:2" x14ac:dyDescent="0.25">
      <c r="B15" s="1" t="s">
        <v>11</v>
      </c>
    </row>
    <row r="16" spans="1:2" ht="30" x14ac:dyDescent="0.25">
      <c r="B16" s="1" t="s">
        <v>12</v>
      </c>
    </row>
    <row r="18" spans="1:2" ht="17.25" x14ac:dyDescent="0.25">
      <c r="A18" s="14" t="s">
        <v>13</v>
      </c>
      <c r="B18" s="15"/>
    </row>
    <row r="19" spans="1:2" ht="45" x14ac:dyDescent="0.25">
      <c r="B19" s="1" t="s">
        <v>14</v>
      </c>
    </row>
    <row r="20" spans="1:2" ht="30" x14ac:dyDescent="0.25">
      <c r="B20" s="1" t="s">
        <v>15</v>
      </c>
    </row>
    <row r="22" spans="1:2" ht="17.25" x14ac:dyDescent="0.25">
      <c r="A22" s="14" t="s">
        <v>16</v>
      </c>
      <c r="B22" s="15"/>
    </row>
    <row r="23" spans="1:2" x14ac:dyDescent="0.25">
      <c r="B23" s="1" t="s">
        <v>17</v>
      </c>
    </row>
  </sheetData>
  <mergeCells count="7">
    <mergeCell ref="A22:B22"/>
    <mergeCell ref="A4:B4"/>
    <mergeCell ref="A2:B2"/>
    <mergeCell ref="A14:B14"/>
    <mergeCell ref="A1:B1"/>
    <mergeCell ref="A18:B18"/>
    <mergeCell ref="A8:B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sqref="A1:G1"/>
    </sheetView>
  </sheetViews>
  <sheetFormatPr defaultRowHeight="15" x14ac:dyDescent="0.25"/>
  <cols>
    <col min="1" max="1" width="14" customWidth="1"/>
    <col min="2" max="2" width="32" customWidth="1"/>
    <col min="3" max="3" width="18" customWidth="1"/>
    <col min="4" max="4" width="12" customWidth="1"/>
    <col min="5" max="5" width="14" customWidth="1"/>
    <col min="6" max="6" width="36" customWidth="1"/>
    <col min="7" max="7" width="28" customWidth="1"/>
  </cols>
  <sheetData>
    <row r="1" spans="1:7" ht="32.1" customHeight="1" x14ac:dyDescent="0.25">
      <c r="A1" s="18" t="s">
        <v>18</v>
      </c>
      <c r="B1" s="15"/>
      <c r="C1" s="15"/>
      <c r="D1" s="15"/>
      <c r="E1" s="15"/>
      <c r="F1" s="15"/>
      <c r="G1" s="15"/>
    </row>
    <row r="2" spans="1:7" ht="27.95" customHeight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</row>
    <row r="3" spans="1:7" ht="21.95" customHeight="1" x14ac:dyDescent="0.25">
      <c r="A3" s="3" t="s">
        <v>26</v>
      </c>
      <c r="B3" s="3" t="s">
        <v>27</v>
      </c>
      <c r="C3" s="3" t="s">
        <v>28</v>
      </c>
      <c r="D3" s="4">
        <v>12</v>
      </c>
      <c r="E3" s="3" t="s">
        <v>29</v>
      </c>
      <c r="F3" s="3" t="s">
        <v>30</v>
      </c>
      <c r="G3" s="3"/>
    </row>
    <row r="4" spans="1:7" ht="21.95" customHeight="1" x14ac:dyDescent="0.25">
      <c r="A4" s="3" t="s">
        <v>31</v>
      </c>
      <c r="B4" s="3" t="s">
        <v>32</v>
      </c>
      <c r="C4" s="3" t="s">
        <v>28</v>
      </c>
      <c r="D4" s="4">
        <v>8</v>
      </c>
      <c r="E4" s="3" t="s">
        <v>29</v>
      </c>
      <c r="F4" s="3" t="s">
        <v>33</v>
      </c>
      <c r="G4" s="3" t="s">
        <v>34</v>
      </c>
    </row>
    <row r="5" spans="1:7" ht="21.95" customHeight="1" x14ac:dyDescent="0.25">
      <c r="A5" s="3" t="s">
        <v>35</v>
      </c>
      <c r="B5" s="3" t="s">
        <v>36</v>
      </c>
      <c r="C5" s="3" t="s">
        <v>28</v>
      </c>
      <c r="D5" s="4">
        <v>30</v>
      </c>
      <c r="E5" s="3" t="s">
        <v>37</v>
      </c>
      <c r="F5" s="3" t="s">
        <v>38</v>
      </c>
      <c r="G5" s="3" t="s">
        <v>39</v>
      </c>
    </row>
    <row r="6" spans="1:7" ht="21.95" customHeight="1" x14ac:dyDescent="0.25">
      <c r="A6" s="3" t="s">
        <v>40</v>
      </c>
      <c r="B6" s="3" t="s">
        <v>41</v>
      </c>
      <c r="C6" s="3" t="s">
        <v>42</v>
      </c>
      <c r="D6" s="4">
        <v>1</v>
      </c>
      <c r="E6" s="3" t="s">
        <v>29</v>
      </c>
      <c r="F6" s="3" t="s">
        <v>43</v>
      </c>
      <c r="G6" s="3"/>
    </row>
    <row r="7" spans="1:7" ht="21.95" customHeight="1" x14ac:dyDescent="0.25">
      <c r="A7" s="3" t="s">
        <v>44</v>
      </c>
      <c r="B7" s="3" t="s">
        <v>45</v>
      </c>
      <c r="C7" s="3" t="s">
        <v>42</v>
      </c>
      <c r="D7" s="4">
        <v>1</v>
      </c>
      <c r="E7" s="3" t="s">
        <v>29</v>
      </c>
      <c r="F7" s="3" t="s">
        <v>46</v>
      </c>
      <c r="G7" s="3"/>
    </row>
    <row r="8" spans="1:7" ht="21.95" customHeight="1" x14ac:dyDescent="0.25">
      <c r="A8" s="3" t="s">
        <v>47</v>
      </c>
      <c r="B8" s="3" t="s">
        <v>48</v>
      </c>
      <c r="C8" s="3" t="s">
        <v>49</v>
      </c>
      <c r="D8" s="4">
        <v>1</v>
      </c>
      <c r="E8" s="3" t="s">
        <v>29</v>
      </c>
      <c r="F8" s="3" t="s">
        <v>50</v>
      </c>
      <c r="G8" s="3" t="s">
        <v>51</v>
      </c>
    </row>
    <row r="9" spans="1:7" ht="21.95" customHeight="1" x14ac:dyDescent="0.25">
      <c r="A9" s="3" t="s">
        <v>52</v>
      </c>
      <c r="B9" s="3" t="s">
        <v>53</v>
      </c>
      <c r="C9" s="3" t="s">
        <v>49</v>
      </c>
      <c r="D9" s="4">
        <v>1</v>
      </c>
      <c r="E9" s="3" t="s">
        <v>37</v>
      </c>
      <c r="F9" s="3" t="s">
        <v>54</v>
      </c>
      <c r="G9" s="3"/>
    </row>
    <row r="10" spans="1:7" ht="21.95" customHeight="1" x14ac:dyDescent="0.25">
      <c r="A10" s="3" t="s">
        <v>55</v>
      </c>
      <c r="B10" s="3" t="s">
        <v>56</v>
      </c>
      <c r="C10" s="3" t="s">
        <v>57</v>
      </c>
      <c r="D10" s="4">
        <v>4</v>
      </c>
      <c r="E10" s="3" t="s">
        <v>29</v>
      </c>
      <c r="F10" s="3" t="s">
        <v>58</v>
      </c>
      <c r="G10" s="3" t="s">
        <v>59</v>
      </c>
    </row>
    <row r="11" spans="1:7" ht="21.95" customHeight="1" x14ac:dyDescent="0.25">
      <c r="A11" s="3" t="s">
        <v>60</v>
      </c>
      <c r="B11" s="3" t="s">
        <v>61</v>
      </c>
      <c r="C11" s="3" t="s">
        <v>57</v>
      </c>
      <c r="D11" s="4">
        <v>4</v>
      </c>
      <c r="E11" s="3" t="s">
        <v>29</v>
      </c>
      <c r="F11" s="3" t="s">
        <v>62</v>
      </c>
      <c r="G11" s="3"/>
    </row>
    <row r="12" spans="1:7" ht="21.95" customHeight="1" x14ac:dyDescent="0.25">
      <c r="A12" s="3"/>
      <c r="B12" s="3"/>
      <c r="C12" s="3"/>
      <c r="D12" s="4"/>
      <c r="E12" s="3"/>
      <c r="F12" s="3"/>
      <c r="G12" s="3"/>
    </row>
    <row r="13" spans="1:7" ht="21.95" customHeight="1" x14ac:dyDescent="0.25">
      <c r="A13" s="3"/>
      <c r="B13" s="3"/>
      <c r="C13" s="3"/>
      <c r="D13" s="4"/>
      <c r="E13" s="3"/>
      <c r="F13" s="3"/>
      <c r="G13" s="3"/>
    </row>
    <row r="14" spans="1:7" ht="21.95" customHeight="1" x14ac:dyDescent="0.25">
      <c r="A14" s="3"/>
      <c r="B14" s="3"/>
      <c r="C14" s="3"/>
      <c r="D14" s="4"/>
      <c r="E14" s="3"/>
      <c r="F14" s="3"/>
      <c r="G14" s="3"/>
    </row>
    <row r="15" spans="1:7" ht="21.95" customHeight="1" x14ac:dyDescent="0.25">
      <c r="A15" s="3"/>
      <c r="B15" s="3"/>
      <c r="C15" s="3"/>
      <c r="D15" s="4"/>
      <c r="E15" s="3"/>
      <c r="F15" s="3"/>
      <c r="G15" s="3"/>
    </row>
    <row r="16" spans="1:7" ht="21.95" customHeight="1" x14ac:dyDescent="0.25">
      <c r="A16" s="3"/>
      <c r="B16" s="3"/>
      <c r="C16" s="3"/>
      <c r="D16" s="4"/>
      <c r="E16" s="3"/>
      <c r="F16" s="3"/>
      <c r="G16" s="3"/>
    </row>
    <row r="17" spans="1:7" ht="21.95" customHeight="1" x14ac:dyDescent="0.25">
      <c r="A17" s="3"/>
      <c r="B17" s="3"/>
      <c r="C17" s="3"/>
      <c r="D17" s="4"/>
      <c r="E17" s="3"/>
      <c r="F17" s="3"/>
      <c r="G17" s="3"/>
    </row>
    <row r="18" spans="1:7" ht="21.95" customHeight="1" x14ac:dyDescent="0.25">
      <c r="A18" s="3"/>
      <c r="B18" s="3"/>
      <c r="C18" s="3"/>
      <c r="D18" s="4"/>
      <c r="E18" s="3"/>
      <c r="F18" s="3"/>
      <c r="G18" s="3"/>
    </row>
    <row r="19" spans="1:7" ht="21.95" customHeight="1" x14ac:dyDescent="0.25">
      <c r="A19" s="3"/>
      <c r="B19" s="3"/>
      <c r="C19" s="3"/>
      <c r="D19" s="4"/>
      <c r="E19" s="3"/>
      <c r="F19" s="3"/>
      <c r="G19" s="3"/>
    </row>
    <row r="20" spans="1:7" ht="21.95" customHeight="1" x14ac:dyDescent="0.25">
      <c r="A20" s="3"/>
      <c r="B20" s="3"/>
      <c r="C20" s="3"/>
      <c r="D20" s="4"/>
      <c r="E20" s="3"/>
      <c r="F20" s="3"/>
      <c r="G20" s="3"/>
    </row>
    <row r="21" spans="1:7" ht="21.95" customHeight="1" x14ac:dyDescent="0.25">
      <c r="A21" s="3"/>
      <c r="B21" s="3"/>
      <c r="C21" s="3"/>
      <c r="D21" s="4"/>
      <c r="E21" s="3"/>
      <c r="F21" s="3"/>
      <c r="G21" s="3"/>
    </row>
    <row r="22" spans="1:7" ht="21.95" customHeight="1" x14ac:dyDescent="0.25">
      <c r="A22" s="3"/>
      <c r="B22" s="3"/>
      <c r="C22" s="3"/>
      <c r="D22" s="4"/>
      <c r="E22" s="3"/>
      <c r="F22" s="3"/>
      <c r="G22" s="3"/>
    </row>
  </sheetData>
  <mergeCells count="1">
    <mergeCell ref="A1:G1"/>
  </mergeCells>
  <dataValidations count="1">
    <dataValidation type="list" allowBlank="1" sqref="C3 C4 C5 C6 C7 C8 C9 C10 C11 C12 C13 C14 C15 C16 C17 C18 C19 C20 C21 C22" xr:uid="{00000000-0002-0000-0100-000000000000}">
      <formula1>"Sala meeting,Postazione,Attrezzatura,Auto aziendale,Camera,Altro"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H6" sqref="H6"/>
    </sheetView>
  </sheetViews>
  <sheetFormatPr defaultRowHeight="15" x14ac:dyDescent="0.25"/>
  <cols>
    <col min="1" max="1" width="8" customWidth="1"/>
    <col min="2" max="4" width="12" customWidth="1"/>
    <col min="5" max="5" width="14" customWidth="1"/>
    <col min="6" max="6" width="22" customWidth="1"/>
    <col min="7" max="7" width="30" customWidth="1"/>
    <col min="8" max="8" width="16" customWidth="1"/>
    <col min="9" max="9" width="30" customWidth="1"/>
  </cols>
  <sheetData>
    <row r="1" spans="1:9" ht="32.1" customHeight="1" x14ac:dyDescent="0.25">
      <c r="A1" s="18" t="s">
        <v>63</v>
      </c>
      <c r="B1" s="15"/>
      <c r="C1" s="15"/>
      <c r="D1" s="15"/>
      <c r="E1" s="15"/>
      <c r="F1" s="15"/>
      <c r="G1" s="15"/>
      <c r="H1" s="15"/>
      <c r="I1" s="15"/>
    </row>
    <row r="2" spans="1:9" ht="27.95" customHeight="1" x14ac:dyDescent="0.25">
      <c r="A2" s="2" t="s">
        <v>64</v>
      </c>
      <c r="B2" s="2" t="s">
        <v>65</v>
      </c>
      <c r="C2" s="2" t="s">
        <v>66</v>
      </c>
      <c r="D2" s="2" t="s">
        <v>67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25</v>
      </c>
    </row>
    <row r="3" spans="1:9" ht="21.95" customHeight="1" x14ac:dyDescent="0.25">
      <c r="A3" s="3">
        <v>1</v>
      </c>
      <c r="B3" s="5" t="s">
        <v>72</v>
      </c>
      <c r="C3" s="3" t="s">
        <v>73</v>
      </c>
      <c r="D3" s="3" t="s">
        <v>74</v>
      </c>
      <c r="E3" s="3" t="s">
        <v>26</v>
      </c>
      <c r="F3" s="3" t="s">
        <v>75</v>
      </c>
      <c r="G3" s="3" t="s">
        <v>76</v>
      </c>
      <c r="H3" s="3" t="s">
        <v>77</v>
      </c>
      <c r="I3" s="3"/>
    </row>
    <row r="4" spans="1:9" ht="21.95" customHeight="1" x14ac:dyDescent="0.25">
      <c r="A4" s="3">
        <v>2</v>
      </c>
      <c r="B4" s="5" t="s">
        <v>72</v>
      </c>
      <c r="C4" s="3" t="s">
        <v>78</v>
      </c>
      <c r="D4" s="3" t="s">
        <v>79</v>
      </c>
      <c r="E4" s="3" t="s">
        <v>35</v>
      </c>
      <c r="F4" s="3" t="s">
        <v>80</v>
      </c>
      <c r="G4" s="3" t="s">
        <v>81</v>
      </c>
      <c r="H4" s="3" t="s">
        <v>77</v>
      </c>
      <c r="I4" s="3"/>
    </row>
    <row r="5" spans="1:9" ht="21.95" customHeight="1" x14ac:dyDescent="0.25">
      <c r="A5" s="3">
        <v>3</v>
      </c>
      <c r="B5" s="5" t="s">
        <v>82</v>
      </c>
      <c r="C5" s="3" t="s">
        <v>83</v>
      </c>
      <c r="D5" s="3" t="s">
        <v>84</v>
      </c>
      <c r="E5" s="3" t="s">
        <v>31</v>
      </c>
      <c r="F5" s="3" t="s">
        <v>85</v>
      </c>
      <c r="G5" s="3" t="s">
        <v>86</v>
      </c>
      <c r="H5" s="3" t="s">
        <v>77</v>
      </c>
      <c r="I5" s="3"/>
    </row>
    <row r="6" spans="1:9" ht="21.95" customHeight="1" x14ac:dyDescent="0.25">
      <c r="A6" s="3">
        <v>4</v>
      </c>
      <c r="B6" s="5" t="s">
        <v>82</v>
      </c>
      <c r="C6" s="3" t="s">
        <v>73</v>
      </c>
      <c r="D6" s="3" t="s">
        <v>79</v>
      </c>
      <c r="E6" s="3" t="s">
        <v>40</v>
      </c>
      <c r="F6" s="3" t="s">
        <v>87</v>
      </c>
      <c r="G6" s="3" t="s">
        <v>88</v>
      </c>
      <c r="H6" s="3" t="s">
        <v>77</v>
      </c>
      <c r="I6" s="3"/>
    </row>
    <row r="7" spans="1:9" ht="21.95" customHeight="1" x14ac:dyDescent="0.25">
      <c r="A7" s="3">
        <v>5</v>
      </c>
      <c r="B7" s="5" t="s">
        <v>89</v>
      </c>
      <c r="C7" s="3" t="s">
        <v>90</v>
      </c>
      <c r="D7" s="3" t="s">
        <v>91</v>
      </c>
      <c r="E7" s="3" t="s">
        <v>55</v>
      </c>
      <c r="F7" s="3" t="s">
        <v>75</v>
      </c>
      <c r="G7" s="3" t="s">
        <v>92</v>
      </c>
      <c r="H7" s="3" t="s">
        <v>77</v>
      </c>
      <c r="I7" s="3" t="s">
        <v>93</v>
      </c>
    </row>
    <row r="8" spans="1:9" ht="21.95" customHeight="1" x14ac:dyDescent="0.25">
      <c r="A8" s="3">
        <v>6</v>
      </c>
      <c r="B8" s="5" t="s">
        <v>94</v>
      </c>
      <c r="C8" s="3" t="s">
        <v>78</v>
      </c>
      <c r="D8" s="3" t="s">
        <v>95</v>
      </c>
      <c r="E8" s="3" t="s">
        <v>47</v>
      </c>
      <c r="F8" s="3" t="s">
        <v>96</v>
      </c>
      <c r="G8" s="3" t="s">
        <v>97</v>
      </c>
      <c r="H8" s="3" t="s">
        <v>98</v>
      </c>
      <c r="I8" s="3" t="s">
        <v>99</v>
      </c>
    </row>
    <row r="9" spans="1:9" ht="21.95" customHeight="1" x14ac:dyDescent="0.25">
      <c r="A9" s="3">
        <v>7</v>
      </c>
      <c r="B9" s="5" t="s">
        <v>100</v>
      </c>
      <c r="C9" s="3" t="s">
        <v>73</v>
      </c>
      <c r="D9" s="3" t="s">
        <v>83</v>
      </c>
      <c r="E9" s="3" t="s">
        <v>26</v>
      </c>
      <c r="F9" s="3" t="s">
        <v>101</v>
      </c>
      <c r="G9" s="3" t="s">
        <v>102</v>
      </c>
      <c r="H9" s="3" t="s">
        <v>103</v>
      </c>
      <c r="I9" s="3" t="s">
        <v>104</v>
      </c>
    </row>
    <row r="10" spans="1:9" ht="21.95" customHeight="1" x14ac:dyDescent="0.25">
      <c r="A10" s="3">
        <v>8</v>
      </c>
      <c r="B10" s="5" t="s">
        <v>105</v>
      </c>
      <c r="C10" s="3" t="s">
        <v>73</v>
      </c>
      <c r="D10" s="3" t="s">
        <v>74</v>
      </c>
      <c r="E10" s="3" t="s">
        <v>26</v>
      </c>
      <c r="F10" s="3" t="s">
        <v>106</v>
      </c>
      <c r="G10" s="3" t="s">
        <v>107</v>
      </c>
      <c r="H10" s="3" t="s">
        <v>77</v>
      </c>
      <c r="I10" s="3"/>
    </row>
    <row r="11" spans="1:9" ht="21.95" customHeight="1" x14ac:dyDescent="0.25">
      <c r="A11" s="3"/>
      <c r="B11" s="5"/>
      <c r="C11" s="3"/>
      <c r="D11" s="3"/>
      <c r="E11" s="3"/>
      <c r="F11" s="3"/>
      <c r="G11" s="3"/>
      <c r="H11" s="3"/>
      <c r="I11" s="3"/>
    </row>
    <row r="12" spans="1:9" ht="21.95" customHeight="1" x14ac:dyDescent="0.25">
      <c r="A12" s="3"/>
      <c r="B12" s="5"/>
      <c r="C12" s="3"/>
      <c r="D12" s="3"/>
      <c r="E12" s="3"/>
      <c r="F12" s="3"/>
      <c r="G12" s="3"/>
      <c r="H12" s="3"/>
      <c r="I12" s="3"/>
    </row>
    <row r="13" spans="1:9" ht="21.95" customHeight="1" x14ac:dyDescent="0.25">
      <c r="A13" s="3"/>
      <c r="B13" s="5"/>
      <c r="C13" s="3"/>
      <c r="D13" s="3"/>
      <c r="E13" s="3"/>
      <c r="F13" s="3"/>
      <c r="G13" s="3"/>
      <c r="H13" s="3"/>
      <c r="I13" s="3"/>
    </row>
    <row r="14" spans="1:9" ht="21.95" customHeight="1" x14ac:dyDescent="0.25">
      <c r="A14" s="3"/>
      <c r="B14" s="5"/>
      <c r="C14" s="3"/>
      <c r="D14" s="3"/>
      <c r="E14" s="3"/>
      <c r="F14" s="3"/>
      <c r="G14" s="3"/>
      <c r="H14" s="3"/>
      <c r="I14" s="3"/>
    </row>
    <row r="15" spans="1:9" ht="21.95" customHeight="1" x14ac:dyDescent="0.25">
      <c r="A15" s="3"/>
      <c r="B15" s="5"/>
      <c r="C15" s="3"/>
      <c r="D15" s="3"/>
      <c r="E15" s="3"/>
      <c r="F15" s="3"/>
      <c r="G15" s="3"/>
      <c r="H15" s="3"/>
      <c r="I15" s="3"/>
    </row>
    <row r="16" spans="1:9" ht="21.95" customHeight="1" x14ac:dyDescent="0.25">
      <c r="A16" s="3"/>
      <c r="B16" s="5"/>
      <c r="C16" s="3"/>
      <c r="D16" s="3"/>
      <c r="E16" s="3"/>
      <c r="F16" s="3"/>
      <c r="G16" s="3"/>
      <c r="H16" s="3"/>
      <c r="I16" s="3"/>
    </row>
    <row r="17" spans="1:9" ht="21.95" customHeight="1" x14ac:dyDescent="0.25">
      <c r="A17" s="3"/>
      <c r="B17" s="5"/>
      <c r="C17" s="3"/>
      <c r="D17" s="3"/>
      <c r="E17" s="3"/>
      <c r="F17" s="3"/>
      <c r="G17" s="3"/>
      <c r="H17" s="3"/>
      <c r="I17" s="3"/>
    </row>
    <row r="18" spans="1:9" ht="21.95" customHeight="1" x14ac:dyDescent="0.25">
      <c r="A18" s="3"/>
      <c r="B18" s="5"/>
      <c r="C18" s="3"/>
      <c r="D18" s="3"/>
      <c r="E18" s="3"/>
      <c r="F18" s="3"/>
      <c r="G18" s="3"/>
      <c r="H18" s="3"/>
      <c r="I18" s="3"/>
    </row>
    <row r="19" spans="1:9" ht="21.95" customHeight="1" x14ac:dyDescent="0.25">
      <c r="A19" s="3"/>
      <c r="B19" s="5"/>
      <c r="C19" s="3"/>
      <c r="D19" s="3"/>
      <c r="E19" s="3"/>
      <c r="F19" s="3"/>
      <c r="G19" s="3"/>
      <c r="H19" s="3"/>
      <c r="I19" s="3"/>
    </row>
    <row r="20" spans="1:9" ht="21.95" customHeight="1" x14ac:dyDescent="0.25">
      <c r="A20" s="3"/>
      <c r="B20" s="5"/>
      <c r="C20" s="3"/>
      <c r="D20" s="3"/>
      <c r="E20" s="3"/>
      <c r="F20" s="3"/>
      <c r="G20" s="3"/>
      <c r="H20" s="3"/>
      <c r="I20" s="3"/>
    </row>
    <row r="21" spans="1:9" ht="21.95" customHeight="1" x14ac:dyDescent="0.25">
      <c r="A21" s="3"/>
      <c r="B21" s="5"/>
      <c r="C21" s="3"/>
      <c r="D21" s="3"/>
      <c r="E21" s="3"/>
      <c r="F21" s="3"/>
      <c r="G21" s="3"/>
      <c r="H21" s="3"/>
      <c r="I21" s="3"/>
    </row>
    <row r="22" spans="1:9" ht="21.95" customHeight="1" x14ac:dyDescent="0.25">
      <c r="A22" s="3"/>
      <c r="B22" s="5"/>
      <c r="C22" s="3"/>
      <c r="D22" s="3"/>
      <c r="E22" s="3"/>
      <c r="F22" s="3"/>
      <c r="G22" s="3"/>
      <c r="H22" s="3"/>
      <c r="I22" s="3"/>
    </row>
    <row r="23" spans="1:9" ht="21.95" customHeight="1" x14ac:dyDescent="0.25">
      <c r="A23" s="3"/>
      <c r="B23" s="5"/>
      <c r="C23" s="3"/>
      <c r="D23" s="3"/>
      <c r="E23" s="3"/>
      <c r="F23" s="3"/>
      <c r="G23" s="3"/>
      <c r="H23" s="3"/>
      <c r="I23" s="3"/>
    </row>
    <row r="24" spans="1:9" ht="21.95" customHeight="1" x14ac:dyDescent="0.25">
      <c r="A24" s="3"/>
      <c r="B24" s="5"/>
      <c r="C24" s="3"/>
      <c r="D24" s="3"/>
      <c r="E24" s="3"/>
      <c r="F24" s="3"/>
      <c r="G24" s="3"/>
      <c r="H24" s="3"/>
      <c r="I24" s="3"/>
    </row>
    <row r="25" spans="1:9" ht="21.95" customHeight="1" x14ac:dyDescent="0.25">
      <c r="A25" s="3"/>
      <c r="B25" s="5"/>
      <c r="C25" s="3"/>
      <c r="D25" s="3"/>
      <c r="E25" s="3"/>
      <c r="F25" s="3"/>
      <c r="G25" s="3"/>
      <c r="H25" s="3"/>
      <c r="I25" s="3"/>
    </row>
    <row r="26" spans="1:9" ht="21.95" customHeight="1" x14ac:dyDescent="0.25">
      <c r="A26" s="3"/>
      <c r="B26" s="5"/>
      <c r="C26" s="3"/>
      <c r="D26" s="3"/>
      <c r="E26" s="3"/>
      <c r="F26" s="3"/>
      <c r="G26" s="3"/>
      <c r="H26" s="3"/>
      <c r="I26" s="3"/>
    </row>
    <row r="27" spans="1:9" ht="21.95" customHeight="1" x14ac:dyDescent="0.25">
      <c r="A27" s="3"/>
      <c r="B27" s="5"/>
      <c r="C27" s="3"/>
      <c r="D27" s="3"/>
      <c r="E27" s="3"/>
      <c r="F27" s="3"/>
      <c r="G27" s="3"/>
      <c r="H27" s="3"/>
      <c r="I27" s="3"/>
    </row>
    <row r="28" spans="1:9" ht="21.95" customHeight="1" x14ac:dyDescent="0.25">
      <c r="A28" s="3"/>
      <c r="B28" s="5"/>
      <c r="C28" s="3"/>
      <c r="D28" s="3"/>
      <c r="E28" s="3"/>
      <c r="F28" s="3"/>
      <c r="G28" s="3"/>
      <c r="H28" s="3"/>
      <c r="I28" s="3"/>
    </row>
    <row r="29" spans="1:9" ht="21.95" customHeight="1" x14ac:dyDescent="0.25">
      <c r="A29" s="3"/>
      <c r="B29" s="5"/>
      <c r="C29" s="3"/>
      <c r="D29" s="3"/>
      <c r="E29" s="3"/>
      <c r="F29" s="3"/>
      <c r="G29" s="3"/>
      <c r="H29" s="3"/>
      <c r="I29" s="3"/>
    </row>
    <row r="30" spans="1:9" ht="21.95" customHeight="1" x14ac:dyDescent="0.25">
      <c r="A30" s="3"/>
      <c r="B30" s="5"/>
      <c r="C30" s="3"/>
      <c r="D30" s="3"/>
      <c r="E30" s="3"/>
      <c r="F30" s="3"/>
      <c r="G30" s="3"/>
      <c r="H30" s="3"/>
      <c r="I30" s="3"/>
    </row>
    <row r="31" spans="1:9" ht="21.95" customHeight="1" x14ac:dyDescent="0.25">
      <c r="A31" s="3"/>
      <c r="B31" s="5"/>
      <c r="C31" s="3"/>
      <c r="D31" s="3"/>
      <c r="E31" s="3"/>
      <c r="F31" s="3"/>
      <c r="G31" s="3"/>
      <c r="H31" s="3"/>
      <c r="I31" s="3"/>
    </row>
    <row r="32" spans="1:9" ht="21.95" customHeight="1" x14ac:dyDescent="0.25">
      <c r="A32" s="3"/>
      <c r="B32" s="5"/>
      <c r="C32" s="3"/>
      <c r="D32" s="3"/>
      <c r="E32" s="3"/>
      <c r="F32" s="3"/>
      <c r="G32" s="3"/>
      <c r="H32" s="3"/>
      <c r="I32" s="3"/>
    </row>
  </sheetData>
  <mergeCells count="1">
    <mergeCell ref="A1:I1"/>
  </mergeCells>
  <conditionalFormatting sqref="H3:H32">
    <cfRule type="expression" dxfId="3" priority="1">
      <formula>$H3="Confermata"</formula>
    </cfRule>
    <cfRule type="expression" dxfId="2" priority="2">
      <formula>$H3="In attesa"</formula>
    </cfRule>
    <cfRule type="expression" dxfId="1" priority="3">
      <formula>$H3="Cancellata"</formula>
    </cfRule>
  </conditionalFormatting>
  <dataValidations count="1">
    <dataValidation type="list" allowBlank="1" sqref="H3 H4 H5 H6 H7 H8 H9 H10 H11 H12 H13 H14 H15 H16 H17 H18 H19 H20 H21 H22 H23 H24 H25 H26 H27 H28 H29 H30 H31 H32" xr:uid="{00000000-0002-0000-0200-000000000000}">
      <formula1>"Confermata,In attesa,Cancellata,Completata"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3" sqref="H3"/>
    </sheetView>
  </sheetViews>
  <sheetFormatPr defaultRowHeight="15" x14ac:dyDescent="0.25"/>
  <cols>
    <col min="1" max="1" width="16" customWidth="1"/>
    <col min="2" max="2" width="28" customWidth="1"/>
    <col min="3" max="9" width="12" customWidth="1"/>
    <col min="10" max="10" width="14" customWidth="1"/>
  </cols>
  <sheetData>
    <row r="1" spans="1:10" ht="32.1" customHeight="1" x14ac:dyDescent="0.25">
      <c r="A1" s="18" t="s">
        <v>108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6" t="s">
        <v>109</v>
      </c>
      <c r="B2" s="5" t="s">
        <v>72</v>
      </c>
    </row>
    <row r="3" spans="1:10" ht="27.95" customHeight="1" x14ac:dyDescent="0.25">
      <c r="A3" s="2" t="s">
        <v>19</v>
      </c>
      <c r="B3" s="2" t="s">
        <v>110</v>
      </c>
      <c r="C3" s="2" t="str">
        <f>"Lun "&amp;TEXT($B$2+0,"dd/mm")</f>
        <v>Lun 25/05</v>
      </c>
      <c r="D3" s="2" t="str">
        <f>"Mar "&amp;TEXT($B$2+1,"dd/mm")</f>
        <v>Mar 26/05</v>
      </c>
      <c r="E3" s="2" t="str">
        <f>"Mer "&amp;TEXT($B$2+2,"dd/mm")</f>
        <v>Mer 27/05</v>
      </c>
      <c r="F3" s="2" t="str">
        <f>"Gio "&amp;TEXT($B$2+3,"dd/mm")</f>
        <v>Gio 28/05</v>
      </c>
      <c r="G3" s="2" t="str">
        <f>"Ven "&amp;TEXT($B$2+4,"dd/mm")</f>
        <v>Ven 29/05</v>
      </c>
      <c r="H3" s="2" t="str">
        <f>"Sab "&amp;TEXT($B$2+5,"dd/mm")</f>
        <v>Sab 30/05</v>
      </c>
      <c r="I3" s="2" t="str">
        <f>"Dom "&amp;TEXT($B$2+6,"dd/mm")</f>
        <v>Dom 31/05</v>
      </c>
      <c r="J3" s="2" t="s">
        <v>111</v>
      </c>
    </row>
    <row r="4" spans="1:10" ht="21.95" customHeight="1" x14ac:dyDescent="0.25">
      <c r="A4" s="7" t="str">
        <f>'1 Risorse'!A3</f>
        <v>MTG-MI-A</v>
      </c>
      <c r="B4" s="7" t="str">
        <f>'1 Risorse'!B3</f>
        <v>Sala Riunioni A</v>
      </c>
      <c r="C4" s="8">
        <f>IFERROR(IF(A4="","",COUNTIFS('2 Prenotazioni'!$E$3:$E$32,A4,'2 Prenotazioni'!$B$3:$B$32,$B$2+0,'2 Prenotazioni'!$H$3:$H$32,"&lt;&gt;Cancellata")),"")</f>
        <v>1</v>
      </c>
      <c r="D4" s="8">
        <f>IFERROR(IF(A4="","",COUNTIFS('2 Prenotazioni'!$E$3:$E$32,A4,'2 Prenotazioni'!$B$3:$B$32,$B$2+1,'2 Prenotazioni'!$H$3:$H$32,"&lt;&gt;Cancellata")),"")</f>
        <v>0</v>
      </c>
      <c r="E4" s="8">
        <f>IFERROR(IF(A4="","",COUNTIFS('2 Prenotazioni'!$E$3:$E$32,A4,'2 Prenotazioni'!$B$3:$B$32,$B$2+2,'2 Prenotazioni'!$H$3:$H$32,"&lt;&gt;Cancellata")),"")</f>
        <v>0</v>
      </c>
      <c r="F4" s="8">
        <f>IFERROR(IF(A4="","",COUNTIFS('2 Prenotazioni'!$E$3:$E$32,A4,'2 Prenotazioni'!$B$3:$B$32,$B$2+3,'2 Prenotazioni'!$H$3:$H$32,"&lt;&gt;Cancellata")),"")</f>
        <v>0</v>
      </c>
      <c r="G4" s="8">
        <f>IFERROR(IF(A4="","",COUNTIFS('2 Prenotazioni'!$E$3:$E$32,A4,'2 Prenotazioni'!$B$3:$B$32,$B$2+4,'2 Prenotazioni'!$H$3:$H$32,"&lt;&gt;Cancellata")),"")</f>
        <v>1</v>
      </c>
      <c r="H4" s="8">
        <f>IFERROR(IF(A4="","",COUNTIFS('2 Prenotazioni'!$E$3:$E$32,A4,'2 Prenotazioni'!$B$3:$B$32,$B$2+5,'2 Prenotazioni'!$H$3:$H$32,"&lt;&gt;Cancellata")),"")</f>
        <v>0</v>
      </c>
      <c r="I4" s="8">
        <f>IFERROR(IF(A4="","",COUNTIFS('2 Prenotazioni'!$E$3:$E$32,A4,'2 Prenotazioni'!$B$3:$B$32,$B$2+6,'2 Prenotazioni'!$H$3:$H$32,"&lt;&gt;Cancellata")),"")</f>
        <v>0</v>
      </c>
      <c r="J4" s="9">
        <f t="shared" ref="J4:J23" si="0">IFERROR(SUM(C4:I4),"")</f>
        <v>2</v>
      </c>
    </row>
    <row r="5" spans="1:10" ht="21.95" customHeight="1" x14ac:dyDescent="0.25">
      <c r="A5" s="7" t="str">
        <f>'1 Risorse'!A4</f>
        <v>MTG-MI-B</v>
      </c>
      <c r="B5" s="7" t="str">
        <f>'1 Risorse'!B4</f>
        <v>Sala Riunioni B (board)</v>
      </c>
      <c r="C5" s="8">
        <f>IFERROR(IF(A5="","",COUNTIFS('2 Prenotazioni'!$E$3:$E$32,A5,'2 Prenotazioni'!$B$3:$B$32,$B$2+0,'2 Prenotazioni'!$H$3:$H$32,"&lt;&gt;Cancellata")),"")</f>
        <v>0</v>
      </c>
      <c r="D5" s="8">
        <f>IFERROR(IF(A5="","",COUNTIFS('2 Prenotazioni'!$E$3:$E$32,A5,'2 Prenotazioni'!$B$3:$B$32,$B$2+1,'2 Prenotazioni'!$H$3:$H$32,"&lt;&gt;Cancellata")),"")</f>
        <v>1</v>
      </c>
      <c r="E5" s="8">
        <f>IFERROR(IF(A5="","",COUNTIFS('2 Prenotazioni'!$E$3:$E$32,A5,'2 Prenotazioni'!$B$3:$B$32,$B$2+2,'2 Prenotazioni'!$H$3:$H$32,"&lt;&gt;Cancellata")),"")</f>
        <v>0</v>
      </c>
      <c r="F5" s="8">
        <f>IFERROR(IF(A5="","",COUNTIFS('2 Prenotazioni'!$E$3:$E$32,A5,'2 Prenotazioni'!$B$3:$B$32,$B$2+3,'2 Prenotazioni'!$H$3:$H$32,"&lt;&gt;Cancellata")),"")</f>
        <v>0</v>
      </c>
      <c r="G5" s="8">
        <f>IFERROR(IF(A5="","",COUNTIFS('2 Prenotazioni'!$E$3:$E$32,A5,'2 Prenotazioni'!$B$3:$B$32,$B$2+4,'2 Prenotazioni'!$H$3:$H$32,"&lt;&gt;Cancellata")),"")</f>
        <v>0</v>
      </c>
      <c r="H5" s="8">
        <f>IFERROR(IF(A5="","",COUNTIFS('2 Prenotazioni'!$E$3:$E$32,A5,'2 Prenotazioni'!$B$3:$B$32,$B$2+5,'2 Prenotazioni'!$H$3:$H$32,"&lt;&gt;Cancellata")),"")</f>
        <v>0</v>
      </c>
      <c r="I5" s="8">
        <f>IFERROR(IF(A5="","",COUNTIFS('2 Prenotazioni'!$E$3:$E$32,A5,'2 Prenotazioni'!$B$3:$B$32,$B$2+6,'2 Prenotazioni'!$H$3:$H$32,"&lt;&gt;Cancellata")),"")</f>
        <v>0</v>
      </c>
      <c r="J5" s="9">
        <f t="shared" si="0"/>
        <v>1</v>
      </c>
    </row>
    <row r="6" spans="1:10" ht="21.95" customHeight="1" x14ac:dyDescent="0.25">
      <c r="A6" s="7" t="str">
        <f>'1 Risorse'!A5</f>
        <v>MTG-BZ-1</v>
      </c>
      <c r="B6" s="7" t="str">
        <f>'1 Risorse'!B5</f>
        <v>Sala Plenaria</v>
      </c>
      <c r="C6" s="8">
        <f>IFERROR(IF(A6="","",COUNTIFS('2 Prenotazioni'!$E$3:$E$32,A6,'2 Prenotazioni'!$B$3:$B$32,$B$2+0,'2 Prenotazioni'!$H$3:$H$32,"&lt;&gt;Cancellata")),"")</f>
        <v>1</v>
      </c>
      <c r="D6" s="8">
        <f>IFERROR(IF(A6="","",COUNTIFS('2 Prenotazioni'!$E$3:$E$32,A6,'2 Prenotazioni'!$B$3:$B$32,$B$2+1,'2 Prenotazioni'!$H$3:$H$32,"&lt;&gt;Cancellata")),"")</f>
        <v>0</v>
      </c>
      <c r="E6" s="8">
        <f>IFERROR(IF(A6="","",COUNTIFS('2 Prenotazioni'!$E$3:$E$32,A6,'2 Prenotazioni'!$B$3:$B$32,$B$2+2,'2 Prenotazioni'!$H$3:$H$32,"&lt;&gt;Cancellata")),"")</f>
        <v>0</v>
      </c>
      <c r="F6" s="8">
        <f>IFERROR(IF(A6="","",COUNTIFS('2 Prenotazioni'!$E$3:$E$32,A6,'2 Prenotazioni'!$B$3:$B$32,$B$2+3,'2 Prenotazioni'!$H$3:$H$32,"&lt;&gt;Cancellata")),"")</f>
        <v>0</v>
      </c>
      <c r="G6" s="8">
        <f>IFERROR(IF(A6="","",COUNTIFS('2 Prenotazioni'!$E$3:$E$32,A6,'2 Prenotazioni'!$B$3:$B$32,$B$2+4,'2 Prenotazioni'!$H$3:$H$32,"&lt;&gt;Cancellata")),"")</f>
        <v>0</v>
      </c>
      <c r="H6" s="8">
        <f>IFERROR(IF(A6="","",COUNTIFS('2 Prenotazioni'!$E$3:$E$32,A6,'2 Prenotazioni'!$B$3:$B$32,$B$2+5,'2 Prenotazioni'!$H$3:$H$32,"&lt;&gt;Cancellata")),"")</f>
        <v>0</v>
      </c>
      <c r="I6" s="8">
        <f>IFERROR(IF(A6="","",COUNTIFS('2 Prenotazioni'!$E$3:$E$32,A6,'2 Prenotazioni'!$B$3:$B$32,$B$2+6,'2 Prenotazioni'!$H$3:$H$32,"&lt;&gt;Cancellata")),"")</f>
        <v>0</v>
      </c>
      <c r="J6" s="9">
        <f t="shared" si="0"/>
        <v>1</v>
      </c>
    </row>
    <row r="7" spans="1:10" ht="21.95" customHeight="1" x14ac:dyDescent="0.25">
      <c r="A7" s="7" t="str">
        <f>'1 Risorse'!A6</f>
        <v>HOT-MI-01</v>
      </c>
      <c r="B7" s="7" t="str">
        <f>'1 Risorse'!B6</f>
        <v>Hot desk Milano #01</v>
      </c>
      <c r="C7" s="8">
        <f>IFERROR(IF(A7="","",COUNTIFS('2 Prenotazioni'!$E$3:$E$32,A7,'2 Prenotazioni'!$B$3:$B$32,$B$2+0,'2 Prenotazioni'!$H$3:$H$32,"&lt;&gt;Cancellata")),"")</f>
        <v>0</v>
      </c>
      <c r="D7" s="8">
        <f>IFERROR(IF(A7="","",COUNTIFS('2 Prenotazioni'!$E$3:$E$32,A7,'2 Prenotazioni'!$B$3:$B$32,$B$2+1,'2 Prenotazioni'!$H$3:$H$32,"&lt;&gt;Cancellata")),"")</f>
        <v>1</v>
      </c>
      <c r="E7" s="8">
        <f>IFERROR(IF(A7="","",COUNTIFS('2 Prenotazioni'!$E$3:$E$32,A7,'2 Prenotazioni'!$B$3:$B$32,$B$2+2,'2 Prenotazioni'!$H$3:$H$32,"&lt;&gt;Cancellata")),"")</f>
        <v>0</v>
      </c>
      <c r="F7" s="8">
        <f>IFERROR(IF(A7="","",COUNTIFS('2 Prenotazioni'!$E$3:$E$32,A7,'2 Prenotazioni'!$B$3:$B$32,$B$2+3,'2 Prenotazioni'!$H$3:$H$32,"&lt;&gt;Cancellata")),"")</f>
        <v>0</v>
      </c>
      <c r="G7" s="8">
        <f>IFERROR(IF(A7="","",COUNTIFS('2 Prenotazioni'!$E$3:$E$32,A7,'2 Prenotazioni'!$B$3:$B$32,$B$2+4,'2 Prenotazioni'!$H$3:$H$32,"&lt;&gt;Cancellata")),"")</f>
        <v>0</v>
      </c>
      <c r="H7" s="8">
        <f>IFERROR(IF(A7="","",COUNTIFS('2 Prenotazioni'!$E$3:$E$32,A7,'2 Prenotazioni'!$B$3:$B$32,$B$2+5,'2 Prenotazioni'!$H$3:$H$32,"&lt;&gt;Cancellata")),"")</f>
        <v>0</v>
      </c>
      <c r="I7" s="8">
        <f>IFERROR(IF(A7="","",COUNTIFS('2 Prenotazioni'!$E$3:$E$32,A7,'2 Prenotazioni'!$B$3:$B$32,$B$2+6,'2 Prenotazioni'!$H$3:$H$32,"&lt;&gt;Cancellata")),"")</f>
        <v>0</v>
      </c>
      <c r="J7" s="9">
        <f t="shared" si="0"/>
        <v>1</v>
      </c>
    </row>
    <row r="8" spans="1:10" ht="21.95" customHeight="1" x14ac:dyDescent="0.25">
      <c r="A8" s="7" t="str">
        <f>'1 Risorse'!A7</f>
        <v>HOT-MI-02</v>
      </c>
      <c r="B8" s="7" t="str">
        <f>'1 Risorse'!B7</f>
        <v>Hot desk Milano #02</v>
      </c>
      <c r="C8" s="8">
        <f>IFERROR(IF(A8="","",COUNTIFS('2 Prenotazioni'!$E$3:$E$32,A8,'2 Prenotazioni'!$B$3:$B$32,$B$2+0,'2 Prenotazioni'!$H$3:$H$32,"&lt;&gt;Cancellata")),"")</f>
        <v>0</v>
      </c>
      <c r="D8" s="8">
        <f>IFERROR(IF(A8="","",COUNTIFS('2 Prenotazioni'!$E$3:$E$32,A8,'2 Prenotazioni'!$B$3:$B$32,$B$2+1,'2 Prenotazioni'!$H$3:$H$32,"&lt;&gt;Cancellata")),"")</f>
        <v>0</v>
      </c>
      <c r="E8" s="8">
        <f>IFERROR(IF(A8="","",COUNTIFS('2 Prenotazioni'!$E$3:$E$32,A8,'2 Prenotazioni'!$B$3:$B$32,$B$2+2,'2 Prenotazioni'!$H$3:$H$32,"&lt;&gt;Cancellata")),"")</f>
        <v>0</v>
      </c>
      <c r="F8" s="8">
        <f>IFERROR(IF(A8="","",COUNTIFS('2 Prenotazioni'!$E$3:$E$32,A8,'2 Prenotazioni'!$B$3:$B$32,$B$2+3,'2 Prenotazioni'!$H$3:$H$32,"&lt;&gt;Cancellata")),"")</f>
        <v>0</v>
      </c>
      <c r="G8" s="8">
        <f>IFERROR(IF(A8="","",COUNTIFS('2 Prenotazioni'!$E$3:$E$32,A8,'2 Prenotazioni'!$B$3:$B$32,$B$2+4,'2 Prenotazioni'!$H$3:$H$32,"&lt;&gt;Cancellata")),"")</f>
        <v>0</v>
      </c>
      <c r="H8" s="8">
        <f>IFERROR(IF(A8="","",COUNTIFS('2 Prenotazioni'!$E$3:$E$32,A8,'2 Prenotazioni'!$B$3:$B$32,$B$2+5,'2 Prenotazioni'!$H$3:$H$32,"&lt;&gt;Cancellata")),"")</f>
        <v>0</v>
      </c>
      <c r="I8" s="8">
        <f>IFERROR(IF(A8="","",COUNTIFS('2 Prenotazioni'!$E$3:$E$32,A8,'2 Prenotazioni'!$B$3:$B$32,$B$2+6,'2 Prenotazioni'!$H$3:$H$32,"&lt;&gt;Cancellata")),"")</f>
        <v>0</v>
      </c>
      <c r="J8" s="9">
        <f t="shared" si="0"/>
        <v>0</v>
      </c>
    </row>
    <row r="9" spans="1:10" ht="21.95" customHeight="1" x14ac:dyDescent="0.25">
      <c r="A9" s="7" t="str">
        <f>'1 Risorse'!A8</f>
        <v>ATT-CAM-01</v>
      </c>
      <c r="B9" s="7" t="str">
        <f>'1 Risorse'!B8</f>
        <v>Kit videocamera reflex</v>
      </c>
      <c r="C9" s="8">
        <f>IFERROR(IF(A9="","",COUNTIFS('2 Prenotazioni'!$E$3:$E$32,A9,'2 Prenotazioni'!$B$3:$B$32,$B$2+0,'2 Prenotazioni'!$H$3:$H$32,"&lt;&gt;Cancellata")),"")</f>
        <v>0</v>
      </c>
      <c r="D9" s="8">
        <f>IFERROR(IF(A9="","",COUNTIFS('2 Prenotazioni'!$E$3:$E$32,A9,'2 Prenotazioni'!$B$3:$B$32,$B$2+1,'2 Prenotazioni'!$H$3:$H$32,"&lt;&gt;Cancellata")),"")</f>
        <v>0</v>
      </c>
      <c r="E9" s="8">
        <f>IFERROR(IF(A9="","",COUNTIFS('2 Prenotazioni'!$E$3:$E$32,A9,'2 Prenotazioni'!$B$3:$B$32,$B$2+2,'2 Prenotazioni'!$H$3:$H$32,"&lt;&gt;Cancellata")),"")</f>
        <v>0</v>
      </c>
      <c r="F9" s="8">
        <f>IFERROR(IF(A9="","",COUNTIFS('2 Prenotazioni'!$E$3:$E$32,A9,'2 Prenotazioni'!$B$3:$B$32,$B$2+3,'2 Prenotazioni'!$H$3:$H$32,"&lt;&gt;Cancellata")),"")</f>
        <v>1</v>
      </c>
      <c r="G9" s="8">
        <f>IFERROR(IF(A9="","",COUNTIFS('2 Prenotazioni'!$E$3:$E$32,A9,'2 Prenotazioni'!$B$3:$B$32,$B$2+4,'2 Prenotazioni'!$H$3:$H$32,"&lt;&gt;Cancellata")),"")</f>
        <v>0</v>
      </c>
      <c r="H9" s="8">
        <f>IFERROR(IF(A9="","",COUNTIFS('2 Prenotazioni'!$E$3:$E$32,A9,'2 Prenotazioni'!$B$3:$B$32,$B$2+5,'2 Prenotazioni'!$H$3:$H$32,"&lt;&gt;Cancellata")),"")</f>
        <v>0</v>
      </c>
      <c r="I9" s="8">
        <f>IFERROR(IF(A9="","",COUNTIFS('2 Prenotazioni'!$E$3:$E$32,A9,'2 Prenotazioni'!$B$3:$B$32,$B$2+6,'2 Prenotazioni'!$H$3:$H$32,"&lt;&gt;Cancellata")),"")</f>
        <v>0</v>
      </c>
      <c r="J9" s="9">
        <f t="shared" si="0"/>
        <v>1</v>
      </c>
    </row>
    <row r="10" spans="1:10" ht="21.95" customHeight="1" x14ac:dyDescent="0.25">
      <c r="A10" s="7" t="str">
        <f>'1 Risorse'!A9</f>
        <v>ATT-DEMO-01</v>
      </c>
      <c r="B10" s="7" t="str">
        <f>'1 Risorse'!B9</f>
        <v>Kit demo prodotto</v>
      </c>
      <c r="C10" s="8">
        <f>IFERROR(IF(A10="","",COUNTIFS('2 Prenotazioni'!$E$3:$E$32,A10,'2 Prenotazioni'!$B$3:$B$32,$B$2+0,'2 Prenotazioni'!$H$3:$H$32,"&lt;&gt;Cancellata")),"")</f>
        <v>0</v>
      </c>
      <c r="D10" s="8">
        <f>IFERROR(IF(A10="","",COUNTIFS('2 Prenotazioni'!$E$3:$E$32,A10,'2 Prenotazioni'!$B$3:$B$32,$B$2+1,'2 Prenotazioni'!$H$3:$H$32,"&lt;&gt;Cancellata")),"")</f>
        <v>0</v>
      </c>
      <c r="E10" s="8">
        <f>IFERROR(IF(A10="","",COUNTIFS('2 Prenotazioni'!$E$3:$E$32,A10,'2 Prenotazioni'!$B$3:$B$32,$B$2+2,'2 Prenotazioni'!$H$3:$H$32,"&lt;&gt;Cancellata")),"")</f>
        <v>0</v>
      </c>
      <c r="F10" s="8">
        <f>IFERROR(IF(A10="","",COUNTIFS('2 Prenotazioni'!$E$3:$E$32,A10,'2 Prenotazioni'!$B$3:$B$32,$B$2+3,'2 Prenotazioni'!$H$3:$H$32,"&lt;&gt;Cancellata")),"")</f>
        <v>0</v>
      </c>
      <c r="G10" s="8">
        <f>IFERROR(IF(A10="","",COUNTIFS('2 Prenotazioni'!$E$3:$E$32,A10,'2 Prenotazioni'!$B$3:$B$32,$B$2+4,'2 Prenotazioni'!$H$3:$H$32,"&lt;&gt;Cancellata")),"")</f>
        <v>0</v>
      </c>
      <c r="H10" s="8">
        <f>IFERROR(IF(A10="","",COUNTIFS('2 Prenotazioni'!$E$3:$E$32,A10,'2 Prenotazioni'!$B$3:$B$32,$B$2+5,'2 Prenotazioni'!$H$3:$H$32,"&lt;&gt;Cancellata")),"")</f>
        <v>0</v>
      </c>
      <c r="I10" s="8">
        <f>IFERROR(IF(A10="","",COUNTIFS('2 Prenotazioni'!$E$3:$E$32,A10,'2 Prenotazioni'!$B$3:$B$32,$B$2+6,'2 Prenotazioni'!$H$3:$H$32,"&lt;&gt;Cancellata")),"")</f>
        <v>0</v>
      </c>
      <c r="J10" s="9">
        <f t="shared" si="0"/>
        <v>0</v>
      </c>
    </row>
    <row r="11" spans="1:10" ht="21.95" customHeight="1" x14ac:dyDescent="0.25">
      <c r="A11" s="7" t="str">
        <f>'1 Risorse'!A10</f>
        <v>AUTO-POOL-1</v>
      </c>
      <c r="B11" s="7" t="str">
        <f>'1 Risorse'!B10</f>
        <v>Auto pool Milano #1</v>
      </c>
      <c r="C11" s="8">
        <f>IFERROR(IF(A11="","",COUNTIFS('2 Prenotazioni'!$E$3:$E$32,A11,'2 Prenotazioni'!$B$3:$B$32,$B$2+0,'2 Prenotazioni'!$H$3:$H$32,"&lt;&gt;Cancellata")),"")</f>
        <v>0</v>
      </c>
      <c r="D11" s="8">
        <f>IFERROR(IF(A11="","",COUNTIFS('2 Prenotazioni'!$E$3:$E$32,A11,'2 Prenotazioni'!$B$3:$B$32,$B$2+1,'2 Prenotazioni'!$H$3:$H$32,"&lt;&gt;Cancellata")),"")</f>
        <v>0</v>
      </c>
      <c r="E11" s="8">
        <f>IFERROR(IF(A11="","",COUNTIFS('2 Prenotazioni'!$E$3:$E$32,A11,'2 Prenotazioni'!$B$3:$B$32,$B$2+2,'2 Prenotazioni'!$H$3:$H$32,"&lt;&gt;Cancellata")),"")</f>
        <v>1</v>
      </c>
      <c r="F11" s="8">
        <f>IFERROR(IF(A11="","",COUNTIFS('2 Prenotazioni'!$E$3:$E$32,A11,'2 Prenotazioni'!$B$3:$B$32,$B$2+3,'2 Prenotazioni'!$H$3:$H$32,"&lt;&gt;Cancellata")),"")</f>
        <v>0</v>
      </c>
      <c r="G11" s="8">
        <f>IFERROR(IF(A11="","",COUNTIFS('2 Prenotazioni'!$E$3:$E$32,A11,'2 Prenotazioni'!$B$3:$B$32,$B$2+4,'2 Prenotazioni'!$H$3:$H$32,"&lt;&gt;Cancellata")),"")</f>
        <v>0</v>
      </c>
      <c r="H11" s="8">
        <f>IFERROR(IF(A11="","",COUNTIFS('2 Prenotazioni'!$E$3:$E$32,A11,'2 Prenotazioni'!$B$3:$B$32,$B$2+5,'2 Prenotazioni'!$H$3:$H$32,"&lt;&gt;Cancellata")),"")</f>
        <v>0</v>
      </c>
      <c r="I11" s="8">
        <f>IFERROR(IF(A11="","",COUNTIFS('2 Prenotazioni'!$E$3:$E$32,A11,'2 Prenotazioni'!$B$3:$B$32,$B$2+6,'2 Prenotazioni'!$H$3:$H$32,"&lt;&gt;Cancellata")),"")</f>
        <v>0</v>
      </c>
      <c r="J11" s="9">
        <f t="shared" si="0"/>
        <v>1</v>
      </c>
    </row>
    <row r="12" spans="1:10" ht="21.95" customHeight="1" x14ac:dyDescent="0.25">
      <c r="A12" s="7" t="str">
        <f>'1 Risorse'!A11</f>
        <v>AUTO-POOL-2</v>
      </c>
      <c r="B12" s="7" t="str">
        <f>'1 Risorse'!B11</f>
        <v>Auto pool Milano #2</v>
      </c>
      <c r="C12" s="8">
        <f>IFERROR(IF(A12="","",COUNTIFS('2 Prenotazioni'!$E$3:$E$32,A12,'2 Prenotazioni'!$B$3:$B$32,$B$2+0,'2 Prenotazioni'!$H$3:$H$32,"&lt;&gt;Cancellata")),"")</f>
        <v>0</v>
      </c>
      <c r="D12" s="8">
        <f>IFERROR(IF(A12="","",COUNTIFS('2 Prenotazioni'!$E$3:$E$32,A12,'2 Prenotazioni'!$B$3:$B$32,$B$2+1,'2 Prenotazioni'!$H$3:$H$32,"&lt;&gt;Cancellata")),"")</f>
        <v>0</v>
      </c>
      <c r="E12" s="8">
        <f>IFERROR(IF(A12="","",COUNTIFS('2 Prenotazioni'!$E$3:$E$32,A12,'2 Prenotazioni'!$B$3:$B$32,$B$2+2,'2 Prenotazioni'!$H$3:$H$32,"&lt;&gt;Cancellata")),"")</f>
        <v>0</v>
      </c>
      <c r="F12" s="8">
        <f>IFERROR(IF(A12="","",COUNTIFS('2 Prenotazioni'!$E$3:$E$32,A12,'2 Prenotazioni'!$B$3:$B$32,$B$2+3,'2 Prenotazioni'!$H$3:$H$32,"&lt;&gt;Cancellata")),"")</f>
        <v>0</v>
      </c>
      <c r="G12" s="8">
        <f>IFERROR(IF(A12="","",COUNTIFS('2 Prenotazioni'!$E$3:$E$32,A12,'2 Prenotazioni'!$B$3:$B$32,$B$2+4,'2 Prenotazioni'!$H$3:$H$32,"&lt;&gt;Cancellata")),"")</f>
        <v>0</v>
      </c>
      <c r="H12" s="8">
        <f>IFERROR(IF(A12="","",COUNTIFS('2 Prenotazioni'!$E$3:$E$32,A12,'2 Prenotazioni'!$B$3:$B$32,$B$2+5,'2 Prenotazioni'!$H$3:$H$32,"&lt;&gt;Cancellata")),"")</f>
        <v>0</v>
      </c>
      <c r="I12" s="8">
        <f>IFERROR(IF(A12="","",COUNTIFS('2 Prenotazioni'!$E$3:$E$32,A12,'2 Prenotazioni'!$B$3:$B$32,$B$2+6,'2 Prenotazioni'!$H$3:$H$32,"&lt;&gt;Cancellata")),"")</f>
        <v>0</v>
      </c>
      <c r="J12" s="9">
        <f t="shared" si="0"/>
        <v>0</v>
      </c>
    </row>
    <row r="13" spans="1:10" ht="21.95" customHeight="1" x14ac:dyDescent="0.25">
      <c r="A13" s="7">
        <f>'1 Risorse'!A12</f>
        <v>0</v>
      </c>
      <c r="B13" s="7">
        <f>'1 Risorse'!B12</f>
        <v>0</v>
      </c>
      <c r="C13" s="8">
        <f>IFERROR(IF(A13="","",COUNTIFS('2 Prenotazioni'!$E$3:$E$32,A13,'2 Prenotazioni'!$B$3:$B$32,$B$2+0,'2 Prenotazioni'!$H$3:$H$32,"&lt;&gt;Cancellata")),"")</f>
        <v>0</v>
      </c>
      <c r="D13" s="8">
        <f>IFERROR(IF(A13="","",COUNTIFS('2 Prenotazioni'!$E$3:$E$32,A13,'2 Prenotazioni'!$B$3:$B$32,$B$2+1,'2 Prenotazioni'!$H$3:$H$32,"&lt;&gt;Cancellata")),"")</f>
        <v>0</v>
      </c>
      <c r="E13" s="8">
        <f>IFERROR(IF(A13="","",COUNTIFS('2 Prenotazioni'!$E$3:$E$32,A13,'2 Prenotazioni'!$B$3:$B$32,$B$2+2,'2 Prenotazioni'!$H$3:$H$32,"&lt;&gt;Cancellata")),"")</f>
        <v>0</v>
      </c>
      <c r="F13" s="8">
        <f>IFERROR(IF(A13="","",COUNTIFS('2 Prenotazioni'!$E$3:$E$32,A13,'2 Prenotazioni'!$B$3:$B$32,$B$2+3,'2 Prenotazioni'!$H$3:$H$32,"&lt;&gt;Cancellata")),"")</f>
        <v>0</v>
      </c>
      <c r="G13" s="8">
        <f>IFERROR(IF(A13="","",COUNTIFS('2 Prenotazioni'!$E$3:$E$32,A13,'2 Prenotazioni'!$B$3:$B$32,$B$2+4,'2 Prenotazioni'!$H$3:$H$32,"&lt;&gt;Cancellata")),"")</f>
        <v>0</v>
      </c>
      <c r="H13" s="8">
        <f>IFERROR(IF(A13="","",COUNTIFS('2 Prenotazioni'!$E$3:$E$32,A13,'2 Prenotazioni'!$B$3:$B$32,$B$2+5,'2 Prenotazioni'!$H$3:$H$32,"&lt;&gt;Cancellata")),"")</f>
        <v>0</v>
      </c>
      <c r="I13" s="8">
        <f>IFERROR(IF(A13="","",COUNTIFS('2 Prenotazioni'!$E$3:$E$32,A13,'2 Prenotazioni'!$B$3:$B$32,$B$2+6,'2 Prenotazioni'!$H$3:$H$32,"&lt;&gt;Cancellata")),"")</f>
        <v>0</v>
      </c>
      <c r="J13" s="9">
        <f t="shared" si="0"/>
        <v>0</v>
      </c>
    </row>
    <row r="14" spans="1:10" ht="21.95" customHeight="1" x14ac:dyDescent="0.25">
      <c r="A14" s="7">
        <f>'1 Risorse'!A13</f>
        <v>0</v>
      </c>
      <c r="B14" s="7">
        <f>'1 Risorse'!B13</f>
        <v>0</v>
      </c>
      <c r="C14" s="8">
        <f>IFERROR(IF(A14="","",COUNTIFS('2 Prenotazioni'!$E$3:$E$32,A14,'2 Prenotazioni'!$B$3:$B$32,$B$2+0,'2 Prenotazioni'!$H$3:$H$32,"&lt;&gt;Cancellata")),"")</f>
        <v>0</v>
      </c>
      <c r="D14" s="8">
        <f>IFERROR(IF(A14="","",COUNTIFS('2 Prenotazioni'!$E$3:$E$32,A14,'2 Prenotazioni'!$B$3:$B$32,$B$2+1,'2 Prenotazioni'!$H$3:$H$32,"&lt;&gt;Cancellata")),"")</f>
        <v>0</v>
      </c>
      <c r="E14" s="8">
        <f>IFERROR(IF(A14="","",COUNTIFS('2 Prenotazioni'!$E$3:$E$32,A14,'2 Prenotazioni'!$B$3:$B$32,$B$2+2,'2 Prenotazioni'!$H$3:$H$32,"&lt;&gt;Cancellata")),"")</f>
        <v>0</v>
      </c>
      <c r="F14" s="8">
        <f>IFERROR(IF(A14="","",COUNTIFS('2 Prenotazioni'!$E$3:$E$32,A14,'2 Prenotazioni'!$B$3:$B$32,$B$2+3,'2 Prenotazioni'!$H$3:$H$32,"&lt;&gt;Cancellata")),"")</f>
        <v>0</v>
      </c>
      <c r="G14" s="8">
        <f>IFERROR(IF(A14="","",COUNTIFS('2 Prenotazioni'!$E$3:$E$32,A14,'2 Prenotazioni'!$B$3:$B$32,$B$2+4,'2 Prenotazioni'!$H$3:$H$32,"&lt;&gt;Cancellata")),"")</f>
        <v>0</v>
      </c>
      <c r="H14" s="8">
        <f>IFERROR(IF(A14="","",COUNTIFS('2 Prenotazioni'!$E$3:$E$32,A14,'2 Prenotazioni'!$B$3:$B$32,$B$2+5,'2 Prenotazioni'!$H$3:$H$32,"&lt;&gt;Cancellata")),"")</f>
        <v>0</v>
      </c>
      <c r="I14" s="8">
        <f>IFERROR(IF(A14="","",COUNTIFS('2 Prenotazioni'!$E$3:$E$32,A14,'2 Prenotazioni'!$B$3:$B$32,$B$2+6,'2 Prenotazioni'!$H$3:$H$32,"&lt;&gt;Cancellata")),"")</f>
        <v>0</v>
      </c>
      <c r="J14" s="9">
        <f t="shared" si="0"/>
        <v>0</v>
      </c>
    </row>
    <row r="15" spans="1:10" ht="21.95" customHeight="1" x14ac:dyDescent="0.25">
      <c r="A15" s="7">
        <f>'1 Risorse'!A14</f>
        <v>0</v>
      </c>
      <c r="B15" s="7">
        <f>'1 Risorse'!B14</f>
        <v>0</v>
      </c>
      <c r="C15" s="8">
        <f>IFERROR(IF(A15="","",COUNTIFS('2 Prenotazioni'!$E$3:$E$32,A15,'2 Prenotazioni'!$B$3:$B$32,$B$2+0,'2 Prenotazioni'!$H$3:$H$32,"&lt;&gt;Cancellata")),"")</f>
        <v>0</v>
      </c>
      <c r="D15" s="8">
        <f>IFERROR(IF(A15="","",COUNTIFS('2 Prenotazioni'!$E$3:$E$32,A15,'2 Prenotazioni'!$B$3:$B$32,$B$2+1,'2 Prenotazioni'!$H$3:$H$32,"&lt;&gt;Cancellata")),"")</f>
        <v>0</v>
      </c>
      <c r="E15" s="8">
        <f>IFERROR(IF(A15="","",COUNTIFS('2 Prenotazioni'!$E$3:$E$32,A15,'2 Prenotazioni'!$B$3:$B$32,$B$2+2,'2 Prenotazioni'!$H$3:$H$32,"&lt;&gt;Cancellata")),"")</f>
        <v>0</v>
      </c>
      <c r="F15" s="8">
        <f>IFERROR(IF(A15="","",COUNTIFS('2 Prenotazioni'!$E$3:$E$32,A15,'2 Prenotazioni'!$B$3:$B$32,$B$2+3,'2 Prenotazioni'!$H$3:$H$32,"&lt;&gt;Cancellata")),"")</f>
        <v>0</v>
      </c>
      <c r="G15" s="8">
        <f>IFERROR(IF(A15="","",COUNTIFS('2 Prenotazioni'!$E$3:$E$32,A15,'2 Prenotazioni'!$B$3:$B$32,$B$2+4,'2 Prenotazioni'!$H$3:$H$32,"&lt;&gt;Cancellata")),"")</f>
        <v>0</v>
      </c>
      <c r="H15" s="8">
        <f>IFERROR(IF(A15="","",COUNTIFS('2 Prenotazioni'!$E$3:$E$32,A15,'2 Prenotazioni'!$B$3:$B$32,$B$2+5,'2 Prenotazioni'!$H$3:$H$32,"&lt;&gt;Cancellata")),"")</f>
        <v>0</v>
      </c>
      <c r="I15" s="8">
        <f>IFERROR(IF(A15="","",COUNTIFS('2 Prenotazioni'!$E$3:$E$32,A15,'2 Prenotazioni'!$B$3:$B$32,$B$2+6,'2 Prenotazioni'!$H$3:$H$32,"&lt;&gt;Cancellata")),"")</f>
        <v>0</v>
      </c>
      <c r="J15" s="9">
        <f t="shared" si="0"/>
        <v>0</v>
      </c>
    </row>
    <row r="16" spans="1:10" ht="21.95" customHeight="1" x14ac:dyDescent="0.25">
      <c r="A16" s="7">
        <f>'1 Risorse'!A15</f>
        <v>0</v>
      </c>
      <c r="B16" s="7">
        <f>'1 Risorse'!B15</f>
        <v>0</v>
      </c>
      <c r="C16" s="8">
        <f>IFERROR(IF(A16="","",COUNTIFS('2 Prenotazioni'!$E$3:$E$32,A16,'2 Prenotazioni'!$B$3:$B$32,$B$2+0,'2 Prenotazioni'!$H$3:$H$32,"&lt;&gt;Cancellata")),"")</f>
        <v>0</v>
      </c>
      <c r="D16" s="8">
        <f>IFERROR(IF(A16="","",COUNTIFS('2 Prenotazioni'!$E$3:$E$32,A16,'2 Prenotazioni'!$B$3:$B$32,$B$2+1,'2 Prenotazioni'!$H$3:$H$32,"&lt;&gt;Cancellata")),"")</f>
        <v>0</v>
      </c>
      <c r="E16" s="8">
        <f>IFERROR(IF(A16="","",COUNTIFS('2 Prenotazioni'!$E$3:$E$32,A16,'2 Prenotazioni'!$B$3:$B$32,$B$2+2,'2 Prenotazioni'!$H$3:$H$32,"&lt;&gt;Cancellata")),"")</f>
        <v>0</v>
      </c>
      <c r="F16" s="8">
        <f>IFERROR(IF(A16="","",COUNTIFS('2 Prenotazioni'!$E$3:$E$32,A16,'2 Prenotazioni'!$B$3:$B$32,$B$2+3,'2 Prenotazioni'!$H$3:$H$32,"&lt;&gt;Cancellata")),"")</f>
        <v>0</v>
      </c>
      <c r="G16" s="8">
        <f>IFERROR(IF(A16="","",COUNTIFS('2 Prenotazioni'!$E$3:$E$32,A16,'2 Prenotazioni'!$B$3:$B$32,$B$2+4,'2 Prenotazioni'!$H$3:$H$32,"&lt;&gt;Cancellata")),"")</f>
        <v>0</v>
      </c>
      <c r="H16" s="8">
        <f>IFERROR(IF(A16="","",COUNTIFS('2 Prenotazioni'!$E$3:$E$32,A16,'2 Prenotazioni'!$B$3:$B$32,$B$2+5,'2 Prenotazioni'!$H$3:$H$32,"&lt;&gt;Cancellata")),"")</f>
        <v>0</v>
      </c>
      <c r="I16" s="8">
        <f>IFERROR(IF(A16="","",COUNTIFS('2 Prenotazioni'!$E$3:$E$32,A16,'2 Prenotazioni'!$B$3:$B$32,$B$2+6,'2 Prenotazioni'!$H$3:$H$32,"&lt;&gt;Cancellata")),"")</f>
        <v>0</v>
      </c>
      <c r="J16" s="9">
        <f t="shared" si="0"/>
        <v>0</v>
      </c>
    </row>
    <row r="17" spans="1:10" ht="21.95" customHeight="1" x14ac:dyDescent="0.25">
      <c r="A17" s="7">
        <f>'1 Risorse'!A16</f>
        <v>0</v>
      </c>
      <c r="B17" s="7">
        <f>'1 Risorse'!B16</f>
        <v>0</v>
      </c>
      <c r="C17" s="8">
        <f>IFERROR(IF(A17="","",COUNTIFS('2 Prenotazioni'!$E$3:$E$32,A17,'2 Prenotazioni'!$B$3:$B$32,$B$2+0,'2 Prenotazioni'!$H$3:$H$32,"&lt;&gt;Cancellata")),"")</f>
        <v>0</v>
      </c>
      <c r="D17" s="8">
        <f>IFERROR(IF(A17="","",COUNTIFS('2 Prenotazioni'!$E$3:$E$32,A17,'2 Prenotazioni'!$B$3:$B$32,$B$2+1,'2 Prenotazioni'!$H$3:$H$32,"&lt;&gt;Cancellata")),"")</f>
        <v>0</v>
      </c>
      <c r="E17" s="8">
        <f>IFERROR(IF(A17="","",COUNTIFS('2 Prenotazioni'!$E$3:$E$32,A17,'2 Prenotazioni'!$B$3:$B$32,$B$2+2,'2 Prenotazioni'!$H$3:$H$32,"&lt;&gt;Cancellata")),"")</f>
        <v>0</v>
      </c>
      <c r="F17" s="8">
        <f>IFERROR(IF(A17="","",COUNTIFS('2 Prenotazioni'!$E$3:$E$32,A17,'2 Prenotazioni'!$B$3:$B$32,$B$2+3,'2 Prenotazioni'!$H$3:$H$32,"&lt;&gt;Cancellata")),"")</f>
        <v>0</v>
      </c>
      <c r="G17" s="8">
        <f>IFERROR(IF(A17="","",COUNTIFS('2 Prenotazioni'!$E$3:$E$32,A17,'2 Prenotazioni'!$B$3:$B$32,$B$2+4,'2 Prenotazioni'!$H$3:$H$32,"&lt;&gt;Cancellata")),"")</f>
        <v>0</v>
      </c>
      <c r="H17" s="8">
        <f>IFERROR(IF(A17="","",COUNTIFS('2 Prenotazioni'!$E$3:$E$32,A17,'2 Prenotazioni'!$B$3:$B$32,$B$2+5,'2 Prenotazioni'!$H$3:$H$32,"&lt;&gt;Cancellata")),"")</f>
        <v>0</v>
      </c>
      <c r="I17" s="8">
        <f>IFERROR(IF(A17="","",COUNTIFS('2 Prenotazioni'!$E$3:$E$32,A17,'2 Prenotazioni'!$B$3:$B$32,$B$2+6,'2 Prenotazioni'!$H$3:$H$32,"&lt;&gt;Cancellata")),"")</f>
        <v>0</v>
      </c>
      <c r="J17" s="9">
        <f t="shared" si="0"/>
        <v>0</v>
      </c>
    </row>
    <row r="18" spans="1:10" ht="21.95" customHeight="1" x14ac:dyDescent="0.25">
      <c r="A18" s="7">
        <f>'1 Risorse'!A17</f>
        <v>0</v>
      </c>
      <c r="B18" s="7">
        <f>'1 Risorse'!B17</f>
        <v>0</v>
      </c>
      <c r="C18" s="8">
        <f>IFERROR(IF(A18="","",COUNTIFS('2 Prenotazioni'!$E$3:$E$32,A18,'2 Prenotazioni'!$B$3:$B$32,$B$2+0,'2 Prenotazioni'!$H$3:$H$32,"&lt;&gt;Cancellata")),"")</f>
        <v>0</v>
      </c>
      <c r="D18" s="8">
        <f>IFERROR(IF(A18="","",COUNTIFS('2 Prenotazioni'!$E$3:$E$32,A18,'2 Prenotazioni'!$B$3:$B$32,$B$2+1,'2 Prenotazioni'!$H$3:$H$32,"&lt;&gt;Cancellata")),"")</f>
        <v>0</v>
      </c>
      <c r="E18" s="8">
        <f>IFERROR(IF(A18="","",COUNTIFS('2 Prenotazioni'!$E$3:$E$32,A18,'2 Prenotazioni'!$B$3:$B$32,$B$2+2,'2 Prenotazioni'!$H$3:$H$32,"&lt;&gt;Cancellata")),"")</f>
        <v>0</v>
      </c>
      <c r="F18" s="8">
        <f>IFERROR(IF(A18="","",COUNTIFS('2 Prenotazioni'!$E$3:$E$32,A18,'2 Prenotazioni'!$B$3:$B$32,$B$2+3,'2 Prenotazioni'!$H$3:$H$32,"&lt;&gt;Cancellata")),"")</f>
        <v>0</v>
      </c>
      <c r="G18" s="8">
        <f>IFERROR(IF(A18="","",COUNTIFS('2 Prenotazioni'!$E$3:$E$32,A18,'2 Prenotazioni'!$B$3:$B$32,$B$2+4,'2 Prenotazioni'!$H$3:$H$32,"&lt;&gt;Cancellata")),"")</f>
        <v>0</v>
      </c>
      <c r="H18" s="8">
        <f>IFERROR(IF(A18="","",COUNTIFS('2 Prenotazioni'!$E$3:$E$32,A18,'2 Prenotazioni'!$B$3:$B$32,$B$2+5,'2 Prenotazioni'!$H$3:$H$32,"&lt;&gt;Cancellata")),"")</f>
        <v>0</v>
      </c>
      <c r="I18" s="8">
        <f>IFERROR(IF(A18="","",COUNTIFS('2 Prenotazioni'!$E$3:$E$32,A18,'2 Prenotazioni'!$B$3:$B$32,$B$2+6,'2 Prenotazioni'!$H$3:$H$32,"&lt;&gt;Cancellata")),"")</f>
        <v>0</v>
      </c>
      <c r="J18" s="9">
        <f t="shared" si="0"/>
        <v>0</v>
      </c>
    </row>
    <row r="19" spans="1:10" ht="21.95" customHeight="1" x14ac:dyDescent="0.25">
      <c r="A19" s="7">
        <f>'1 Risorse'!A18</f>
        <v>0</v>
      </c>
      <c r="B19" s="7">
        <f>'1 Risorse'!B18</f>
        <v>0</v>
      </c>
      <c r="C19" s="8">
        <f>IFERROR(IF(A19="","",COUNTIFS('2 Prenotazioni'!$E$3:$E$32,A19,'2 Prenotazioni'!$B$3:$B$32,$B$2+0,'2 Prenotazioni'!$H$3:$H$32,"&lt;&gt;Cancellata")),"")</f>
        <v>0</v>
      </c>
      <c r="D19" s="8">
        <f>IFERROR(IF(A19="","",COUNTIFS('2 Prenotazioni'!$E$3:$E$32,A19,'2 Prenotazioni'!$B$3:$B$32,$B$2+1,'2 Prenotazioni'!$H$3:$H$32,"&lt;&gt;Cancellata")),"")</f>
        <v>0</v>
      </c>
      <c r="E19" s="8">
        <f>IFERROR(IF(A19="","",COUNTIFS('2 Prenotazioni'!$E$3:$E$32,A19,'2 Prenotazioni'!$B$3:$B$32,$B$2+2,'2 Prenotazioni'!$H$3:$H$32,"&lt;&gt;Cancellata")),"")</f>
        <v>0</v>
      </c>
      <c r="F19" s="8">
        <f>IFERROR(IF(A19="","",COUNTIFS('2 Prenotazioni'!$E$3:$E$32,A19,'2 Prenotazioni'!$B$3:$B$32,$B$2+3,'2 Prenotazioni'!$H$3:$H$32,"&lt;&gt;Cancellata")),"")</f>
        <v>0</v>
      </c>
      <c r="G19" s="8">
        <f>IFERROR(IF(A19="","",COUNTIFS('2 Prenotazioni'!$E$3:$E$32,A19,'2 Prenotazioni'!$B$3:$B$32,$B$2+4,'2 Prenotazioni'!$H$3:$H$32,"&lt;&gt;Cancellata")),"")</f>
        <v>0</v>
      </c>
      <c r="H19" s="8">
        <f>IFERROR(IF(A19="","",COUNTIFS('2 Prenotazioni'!$E$3:$E$32,A19,'2 Prenotazioni'!$B$3:$B$32,$B$2+5,'2 Prenotazioni'!$H$3:$H$32,"&lt;&gt;Cancellata")),"")</f>
        <v>0</v>
      </c>
      <c r="I19" s="8">
        <f>IFERROR(IF(A19="","",COUNTIFS('2 Prenotazioni'!$E$3:$E$32,A19,'2 Prenotazioni'!$B$3:$B$32,$B$2+6,'2 Prenotazioni'!$H$3:$H$32,"&lt;&gt;Cancellata")),"")</f>
        <v>0</v>
      </c>
      <c r="J19" s="9">
        <f t="shared" si="0"/>
        <v>0</v>
      </c>
    </row>
    <row r="20" spans="1:10" ht="21.95" customHeight="1" x14ac:dyDescent="0.25">
      <c r="A20" s="7">
        <f>'1 Risorse'!A19</f>
        <v>0</v>
      </c>
      <c r="B20" s="7">
        <f>'1 Risorse'!B19</f>
        <v>0</v>
      </c>
      <c r="C20" s="8">
        <f>IFERROR(IF(A20="","",COUNTIFS('2 Prenotazioni'!$E$3:$E$32,A20,'2 Prenotazioni'!$B$3:$B$32,$B$2+0,'2 Prenotazioni'!$H$3:$H$32,"&lt;&gt;Cancellata")),"")</f>
        <v>0</v>
      </c>
      <c r="D20" s="8">
        <f>IFERROR(IF(A20="","",COUNTIFS('2 Prenotazioni'!$E$3:$E$32,A20,'2 Prenotazioni'!$B$3:$B$32,$B$2+1,'2 Prenotazioni'!$H$3:$H$32,"&lt;&gt;Cancellata")),"")</f>
        <v>0</v>
      </c>
      <c r="E20" s="8">
        <f>IFERROR(IF(A20="","",COUNTIFS('2 Prenotazioni'!$E$3:$E$32,A20,'2 Prenotazioni'!$B$3:$B$32,$B$2+2,'2 Prenotazioni'!$H$3:$H$32,"&lt;&gt;Cancellata")),"")</f>
        <v>0</v>
      </c>
      <c r="F20" s="8">
        <f>IFERROR(IF(A20="","",COUNTIFS('2 Prenotazioni'!$E$3:$E$32,A20,'2 Prenotazioni'!$B$3:$B$32,$B$2+3,'2 Prenotazioni'!$H$3:$H$32,"&lt;&gt;Cancellata")),"")</f>
        <v>0</v>
      </c>
      <c r="G20" s="8">
        <f>IFERROR(IF(A20="","",COUNTIFS('2 Prenotazioni'!$E$3:$E$32,A20,'2 Prenotazioni'!$B$3:$B$32,$B$2+4,'2 Prenotazioni'!$H$3:$H$32,"&lt;&gt;Cancellata")),"")</f>
        <v>0</v>
      </c>
      <c r="H20" s="8">
        <f>IFERROR(IF(A20="","",COUNTIFS('2 Prenotazioni'!$E$3:$E$32,A20,'2 Prenotazioni'!$B$3:$B$32,$B$2+5,'2 Prenotazioni'!$H$3:$H$32,"&lt;&gt;Cancellata")),"")</f>
        <v>0</v>
      </c>
      <c r="I20" s="8">
        <f>IFERROR(IF(A20="","",COUNTIFS('2 Prenotazioni'!$E$3:$E$32,A20,'2 Prenotazioni'!$B$3:$B$32,$B$2+6,'2 Prenotazioni'!$H$3:$H$32,"&lt;&gt;Cancellata")),"")</f>
        <v>0</v>
      </c>
      <c r="J20" s="9">
        <f t="shared" si="0"/>
        <v>0</v>
      </c>
    </row>
    <row r="21" spans="1:10" ht="21.95" customHeight="1" x14ac:dyDescent="0.25">
      <c r="A21" s="7">
        <f>'1 Risorse'!A20</f>
        <v>0</v>
      </c>
      <c r="B21" s="7">
        <f>'1 Risorse'!B20</f>
        <v>0</v>
      </c>
      <c r="C21" s="8">
        <f>IFERROR(IF(A21="","",COUNTIFS('2 Prenotazioni'!$E$3:$E$32,A21,'2 Prenotazioni'!$B$3:$B$32,$B$2+0,'2 Prenotazioni'!$H$3:$H$32,"&lt;&gt;Cancellata")),"")</f>
        <v>0</v>
      </c>
      <c r="D21" s="8">
        <f>IFERROR(IF(A21="","",COUNTIFS('2 Prenotazioni'!$E$3:$E$32,A21,'2 Prenotazioni'!$B$3:$B$32,$B$2+1,'2 Prenotazioni'!$H$3:$H$32,"&lt;&gt;Cancellata")),"")</f>
        <v>0</v>
      </c>
      <c r="E21" s="8">
        <f>IFERROR(IF(A21="","",COUNTIFS('2 Prenotazioni'!$E$3:$E$32,A21,'2 Prenotazioni'!$B$3:$B$32,$B$2+2,'2 Prenotazioni'!$H$3:$H$32,"&lt;&gt;Cancellata")),"")</f>
        <v>0</v>
      </c>
      <c r="F21" s="8">
        <f>IFERROR(IF(A21="","",COUNTIFS('2 Prenotazioni'!$E$3:$E$32,A21,'2 Prenotazioni'!$B$3:$B$32,$B$2+3,'2 Prenotazioni'!$H$3:$H$32,"&lt;&gt;Cancellata")),"")</f>
        <v>0</v>
      </c>
      <c r="G21" s="8">
        <f>IFERROR(IF(A21="","",COUNTIFS('2 Prenotazioni'!$E$3:$E$32,A21,'2 Prenotazioni'!$B$3:$B$32,$B$2+4,'2 Prenotazioni'!$H$3:$H$32,"&lt;&gt;Cancellata")),"")</f>
        <v>0</v>
      </c>
      <c r="H21" s="8">
        <f>IFERROR(IF(A21="","",COUNTIFS('2 Prenotazioni'!$E$3:$E$32,A21,'2 Prenotazioni'!$B$3:$B$32,$B$2+5,'2 Prenotazioni'!$H$3:$H$32,"&lt;&gt;Cancellata")),"")</f>
        <v>0</v>
      </c>
      <c r="I21" s="8">
        <f>IFERROR(IF(A21="","",COUNTIFS('2 Prenotazioni'!$E$3:$E$32,A21,'2 Prenotazioni'!$B$3:$B$32,$B$2+6,'2 Prenotazioni'!$H$3:$H$32,"&lt;&gt;Cancellata")),"")</f>
        <v>0</v>
      </c>
      <c r="J21" s="9">
        <f t="shared" si="0"/>
        <v>0</v>
      </c>
    </row>
    <row r="22" spans="1:10" ht="21.95" customHeight="1" x14ac:dyDescent="0.25">
      <c r="A22" s="7">
        <f>'1 Risorse'!A21</f>
        <v>0</v>
      </c>
      <c r="B22" s="7">
        <f>'1 Risorse'!B21</f>
        <v>0</v>
      </c>
      <c r="C22" s="8">
        <f>IFERROR(IF(A22="","",COUNTIFS('2 Prenotazioni'!$E$3:$E$32,A22,'2 Prenotazioni'!$B$3:$B$32,$B$2+0,'2 Prenotazioni'!$H$3:$H$32,"&lt;&gt;Cancellata")),"")</f>
        <v>0</v>
      </c>
      <c r="D22" s="8">
        <f>IFERROR(IF(A22="","",COUNTIFS('2 Prenotazioni'!$E$3:$E$32,A22,'2 Prenotazioni'!$B$3:$B$32,$B$2+1,'2 Prenotazioni'!$H$3:$H$32,"&lt;&gt;Cancellata")),"")</f>
        <v>0</v>
      </c>
      <c r="E22" s="8">
        <f>IFERROR(IF(A22="","",COUNTIFS('2 Prenotazioni'!$E$3:$E$32,A22,'2 Prenotazioni'!$B$3:$B$32,$B$2+2,'2 Prenotazioni'!$H$3:$H$32,"&lt;&gt;Cancellata")),"")</f>
        <v>0</v>
      </c>
      <c r="F22" s="8">
        <f>IFERROR(IF(A22="","",COUNTIFS('2 Prenotazioni'!$E$3:$E$32,A22,'2 Prenotazioni'!$B$3:$B$32,$B$2+3,'2 Prenotazioni'!$H$3:$H$32,"&lt;&gt;Cancellata")),"")</f>
        <v>0</v>
      </c>
      <c r="G22" s="8">
        <f>IFERROR(IF(A22="","",COUNTIFS('2 Prenotazioni'!$E$3:$E$32,A22,'2 Prenotazioni'!$B$3:$B$32,$B$2+4,'2 Prenotazioni'!$H$3:$H$32,"&lt;&gt;Cancellata")),"")</f>
        <v>0</v>
      </c>
      <c r="H22" s="8">
        <f>IFERROR(IF(A22="","",COUNTIFS('2 Prenotazioni'!$E$3:$E$32,A22,'2 Prenotazioni'!$B$3:$B$32,$B$2+5,'2 Prenotazioni'!$H$3:$H$32,"&lt;&gt;Cancellata")),"")</f>
        <v>0</v>
      </c>
      <c r="I22" s="8">
        <f>IFERROR(IF(A22="","",COUNTIFS('2 Prenotazioni'!$E$3:$E$32,A22,'2 Prenotazioni'!$B$3:$B$32,$B$2+6,'2 Prenotazioni'!$H$3:$H$32,"&lt;&gt;Cancellata")),"")</f>
        <v>0</v>
      </c>
      <c r="J22" s="9">
        <f t="shared" si="0"/>
        <v>0</v>
      </c>
    </row>
    <row r="23" spans="1:10" ht="21.95" customHeight="1" x14ac:dyDescent="0.25">
      <c r="A23" s="7">
        <f>'1 Risorse'!A22</f>
        <v>0</v>
      </c>
      <c r="B23" s="7">
        <f>'1 Risorse'!B22</f>
        <v>0</v>
      </c>
      <c r="C23" s="8">
        <f>IFERROR(IF(A23="","",COUNTIFS('2 Prenotazioni'!$E$3:$E$32,A23,'2 Prenotazioni'!$B$3:$B$32,$B$2+0,'2 Prenotazioni'!$H$3:$H$32,"&lt;&gt;Cancellata")),"")</f>
        <v>0</v>
      </c>
      <c r="D23" s="8">
        <f>IFERROR(IF(A23="","",COUNTIFS('2 Prenotazioni'!$E$3:$E$32,A23,'2 Prenotazioni'!$B$3:$B$32,$B$2+1,'2 Prenotazioni'!$H$3:$H$32,"&lt;&gt;Cancellata")),"")</f>
        <v>0</v>
      </c>
      <c r="E23" s="8">
        <f>IFERROR(IF(A23="","",COUNTIFS('2 Prenotazioni'!$E$3:$E$32,A23,'2 Prenotazioni'!$B$3:$B$32,$B$2+2,'2 Prenotazioni'!$H$3:$H$32,"&lt;&gt;Cancellata")),"")</f>
        <v>0</v>
      </c>
      <c r="F23" s="8">
        <f>IFERROR(IF(A23="","",COUNTIFS('2 Prenotazioni'!$E$3:$E$32,A23,'2 Prenotazioni'!$B$3:$B$32,$B$2+3,'2 Prenotazioni'!$H$3:$H$32,"&lt;&gt;Cancellata")),"")</f>
        <v>0</v>
      </c>
      <c r="G23" s="8">
        <f>IFERROR(IF(A23="","",COUNTIFS('2 Prenotazioni'!$E$3:$E$32,A23,'2 Prenotazioni'!$B$3:$B$32,$B$2+4,'2 Prenotazioni'!$H$3:$H$32,"&lt;&gt;Cancellata")),"")</f>
        <v>0</v>
      </c>
      <c r="H23" s="8">
        <f>IFERROR(IF(A23="","",COUNTIFS('2 Prenotazioni'!$E$3:$E$32,A23,'2 Prenotazioni'!$B$3:$B$32,$B$2+5,'2 Prenotazioni'!$H$3:$H$32,"&lt;&gt;Cancellata")),"")</f>
        <v>0</v>
      </c>
      <c r="I23" s="8">
        <f>IFERROR(IF(A23="","",COUNTIFS('2 Prenotazioni'!$E$3:$E$32,A23,'2 Prenotazioni'!$B$3:$B$32,$B$2+6,'2 Prenotazioni'!$H$3:$H$32,"&lt;&gt;Cancellata")),"")</f>
        <v>0</v>
      </c>
      <c r="J23" s="9">
        <f t="shared" si="0"/>
        <v>0</v>
      </c>
    </row>
  </sheetData>
  <mergeCells count="1">
    <mergeCell ref="A1:J1"/>
  </mergeCells>
  <conditionalFormatting sqref="C4:I23">
    <cfRule type="expression" dxfId="0" priority="1">
      <formula>AND(ISNUMBER(C4),C4&gt;0)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workbookViewId="0">
      <selection sqref="A1:F1"/>
    </sheetView>
  </sheetViews>
  <sheetFormatPr defaultRowHeight="15" x14ac:dyDescent="0.25"/>
  <cols>
    <col min="1" max="1" width="16" customWidth="1"/>
    <col min="2" max="2" width="30" customWidth="1"/>
    <col min="3" max="6" width="14" customWidth="1"/>
  </cols>
  <sheetData>
    <row r="1" spans="1:6" ht="32.1" customHeight="1" x14ac:dyDescent="0.25">
      <c r="A1" s="18" t="s">
        <v>112</v>
      </c>
      <c r="B1" s="15"/>
      <c r="C1" s="15"/>
      <c r="D1" s="15"/>
      <c r="E1" s="15"/>
      <c r="F1" s="15"/>
    </row>
    <row r="3" spans="1:6" ht="27.95" customHeight="1" x14ac:dyDescent="0.25">
      <c r="A3" s="2" t="s">
        <v>19</v>
      </c>
      <c r="B3" s="2" t="s">
        <v>110</v>
      </c>
      <c r="C3" s="2" t="s">
        <v>113</v>
      </c>
      <c r="D3" s="2" t="s">
        <v>114</v>
      </c>
      <c r="E3" s="2" t="s">
        <v>115</v>
      </c>
      <c r="F3" s="2" t="s">
        <v>116</v>
      </c>
    </row>
    <row r="4" spans="1:6" ht="21.95" customHeight="1" x14ac:dyDescent="0.25">
      <c r="A4" s="7" t="str">
        <f>'1 Risorse'!A3</f>
        <v>MTG-MI-A</v>
      </c>
      <c r="B4" s="7" t="str">
        <f>'1 Risorse'!B3</f>
        <v>Sala Riunioni A</v>
      </c>
      <c r="C4" s="8">
        <f>IF(A4="","",COUNTIF('2 Prenotazioni'!$E$3:$E$32,A4))</f>
        <v>3</v>
      </c>
      <c r="D4" s="8">
        <f>IF(A4="","",COUNTIFS('2 Prenotazioni'!$E$3:$E$32,A4,'2 Prenotazioni'!$H$3:$H$32,"Confermata"))</f>
        <v>2</v>
      </c>
      <c r="E4" s="8">
        <f>IF(A4="","",COUNTIFS('2 Prenotazioni'!$E$3:$E$32,A4,'2 Prenotazioni'!$H$3:$H$32,"Cancellata"))</f>
        <v>1</v>
      </c>
      <c r="F4" s="10">
        <f t="shared" ref="F4:F24" si="0">IFERROR(IF(C4=0,"",E4/C4),"")</f>
        <v>0.33333333333333331</v>
      </c>
    </row>
    <row r="5" spans="1:6" ht="21.95" customHeight="1" x14ac:dyDescent="0.25">
      <c r="A5" s="7" t="str">
        <f>'1 Risorse'!A4</f>
        <v>MTG-MI-B</v>
      </c>
      <c r="B5" s="7" t="str">
        <f>'1 Risorse'!B4</f>
        <v>Sala Riunioni B (board)</v>
      </c>
      <c r="C5" s="8">
        <f>IF(A5="","",COUNTIF('2 Prenotazioni'!$E$3:$E$32,A5))</f>
        <v>1</v>
      </c>
      <c r="D5" s="8">
        <f>IF(A5="","",COUNTIFS('2 Prenotazioni'!$E$3:$E$32,A5,'2 Prenotazioni'!$H$3:$H$32,"Confermata"))</f>
        <v>1</v>
      </c>
      <c r="E5" s="8">
        <f>IF(A5="","",COUNTIFS('2 Prenotazioni'!$E$3:$E$32,A5,'2 Prenotazioni'!$H$3:$H$32,"Cancellata"))</f>
        <v>0</v>
      </c>
      <c r="F5" s="10">
        <f t="shared" si="0"/>
        <v>0</v>
      </c>
    </row>
    <row r="6" spans="1:6" ht="21.95" customHeight="1" x14ac:dyDescent="0.25">
      <c r="A6" s="7" t="str">
        <f>'1 Risorse'!A5</f>
        <v>MTG-BZ-1</v>
      </c>
      <c r="B6" s="7" t="str">
        <f>'1 Risorse'!B5</f>
        <v>Sala Plenaria</v>
      </c>
      <c r="C6" s="8">
        <f>IF(A6="","",COUNTIF('2 Prenotazioni'!$E$3:$E$32,A6))</f>
        <v>1</v>
      </c>
      <c r="D6" s="8">
        <f>IF(A6="","",COUNTIFS('2 Prenotazioni'!$E$3:$E$32,A6,'2 Prenotazioni'!$H$3:$H$32,"Confermata"))</f>
        <v>1</v>
      </c>
      <c r="E6" s="8">
        <f>IF(A6="","",COUNTIFS('2 Prenotazioni'!$E$3:$E$32,A6,'2 Prenotazioni'!$H$3:$H$32,"Cancellata"))</f>
        <v>0</v>
      </c>
      <c r="F6" s="10">
        <f t="shared" si="0"/>
        <v>0</v>
      </c>
    </row>
    <row r="7" spans="1:6" ht="21.95" customHeight="1" x14ac:dyDescent="0.25">
      <c r="A7" s="7" t="str">
        <f>'1 Risorse'!A6</f>
        <v>HOT-MI-01</v>
      </c>
      <c r="B7" s="7" t="str">
        <f>'1 Risorse'!B6</f>
        <v>Hot desk Milano #01</v>
      </c>
      <c r="C7" s="8">
        <f>IF(A7="","",COUNTIF('2 Prenotazioni'!$E$3:$E$32,A7))</f>
        <v>1</v>
      </c>
      <c r="D7" s="8">
        <f>IF(A7="","",COUNTIFS('2 Prenotazioni'!$E$3:$E$32,A7,'2 Prenotazioni'!$H$3:$H$32,"Confermata"))</f>
        <v>1</v>
      </c>
      <c r="E7" s="8">
        <f>IF(A7="","",COUNTIFS('2 Prenotazioni'!$E$3:$E$32,A7,'2 Prenotazioni'!$H$3:$H$32,"Cancellata"))</f>
        <v>0</v>
      </c>
      <c r="F7" s="10">
        <f t="shared" si="0"/>
        <v>0</v>
      </c>
    </row>
    <row r="8" spans="1:6" ht="21.95" customHeight="1" x14ac:dyDescent="0.25">
      <c r="A8" s="7" t="str">
        <f>'1 Risorse'!A7</f>
        <v>HOT-MI-02</v>
      </c>
      <c r="B8" s="7" t="str">
        <f>'1 Risorse'!B7</f>
        <v>Hot desk Milano #02</v>
      </c>
      <c r="C8" s="8">
        <f>IF(A8="","",COUNTIF('2 Prenotazioni'!$E$3:$E$32,A8))</f>
        <v>0</v>
      </c>
      <c r="D8" s="8">
        <f>IF(A8="","",COUNTIFS('2 Prenotazioni'!$E$3:$E$32,A8,'2 Prenotazioni'!$H$3:$H$32,"Confermata"))</f>
        <v>0</v>
      </c>
      <c r="E8" s="8">
        <f>IF(A8="","",COUNTIFS('2 Prenotazioni'!$E$3:$E$32,A8,'2 Prenotazioni'!$H$3:$H$32,"Cancellata"))</f>
        <v>0</v>
      </c>
      <c r="F8" s="10" t="str">
        <f t="shared" si="0"/>
        <v/>
      </c>
    </row>
    <row r="9" spans="1:6" ht="21.95" customHeight="1" x14ac:dyDescent="0.25">
      <c r="A9" s="7" t="str">
        <f>'1 Risorse'!A8</f>
        <v>ATT-CAM-01</v>
      </c>
      <c r="B9" s="7" t="str">
        <f>'1 Risorse'!B8</f>
        <v>Kit videocamera reflex</v>
      </c>
      <c r="C9" s="8">
        <f>IF(A9="","",COUNTIF('2 Prenotazioni'!$E$3:$E$32,A9))</f>
        <v>1</v>
      </c>
      <c r="D9" s="8">
        <f>IF(A9="","",COUNTIFS('2 Prenotazioni'!$E$3:$E$32,A9,'2 Prenotazioni'!$H$3:$H$32,"Confermata"))</f>
        <v>0</v>
      </c>
      <c r="E9" s="8">
        <f>IF(A9="","",COUNTIFS('2 Prenotazioni'!$E$3:$E$32,A9,'2 Prenotazioni'!$H$3:$H$32,"Cancellata"))</f>
        <v>0</v>
      </c>
      <c r="F9" s="10">
        <f t="shared" si="0"/>
        <v>0</v>
      </c>
    </row>
    <row r="10" spans="1:6" ht="21.95" customHeight="1" x14ac:dyDescent="0.25">
      <c r="A10" s="7" t="str">
        <f>'1 Risorse'!A9</f>
        <v>ATT-DEMO-01</v>
      </c>
      <c r="B10" s="7" t="str">
        <f>'1 Risorse'!B9</f>
        <v>Kit demo prodotto</v>
      </c>
      <c r="C10" s="8">
        <f>IF(A10="","",COUNTIF('2 Prenotazioni'!$E$3:$E$32,A10))</f>
        <v>0</v>
      </c>
      <c r="D10" s="8">
        <f>IF(A10="","",COUNTIFS('2 Prenotazioni'!$E$3:$E$32,A10,'2 Prenotazioni'!$H$3:$H$32,"Confermata"))</f>
        <v>0</v>
      </c>
      <c r="E10" s="8">
        <f>IF(A10="","",COUNTIFS('2 Prenotazioni'!$E$3:$E$32,A10,'2 Prenotazioni'!$H$3:$H$32,"Cancellata"))</f>
        <v>0</v>
      </c>
      <c r="F10" s="10" t="str">
        <f t="shared" si="0"/>
        <v/>
      </c>
    </row>
    <row r="11" spans="1:6" ht="21.95" customHeight="1" x14ac:dyDescent="0.25">
      <c r="A11" s="7" t="str">
        <f>'1 Risorse'!A10</f>
        <v>AUTO-POOL-1</v>
      </c>
      <c r="B11" s="7" t="str">
        <f>'1 Risorse'!B10</f>
        <v>Auto pool Milano #1</v>
      </c>
      <c r="C11" s="8">
        <f>IF(A11="","",COUNTIF('2 Prenotazioni'!$E$3:$E$32,A11))</f>
        <v>1</v>
      </c>
      <c r="D11" s="8">
        <f>IF(A11="","",COUNTIFS('2 Prenotazioni'!$E$3:$E$32,A11,'2 Prenotazioni'!$H$3:$H$32,"Confermata"))</f>
        <v>1</v>
      </c>
      <c r="E11" s="8">
        <f>IF(A11="","",COUNTIFS('2 Prenotazioni'!$E$3:$E$32,A11,'2 Prenotazioni'!$H$3:$H$32,"Cancellata"))</f>
        <v>0</v>
      </c>
      <c r="F11" s="10">
        <f t="shared" si="0"/>
        <v>0</v>
      </c>
    </row>
    <row r="12" spans="1:6" ht="21.95" customHeight="1" x14ac:dyDescent="0.25">
      <c r="A12" s="7" t="str">
        <f>'1 Risorse'!A11</f>
        <v>AUTO-POOL-2</v>
      </c>
      <c r="B12" s="7" t="str">
        <f>'1 Risorse'!B11</f>
        <v>Auto pool Milano #2</v>
      </c>
      <c r="C12" s="8">
        <f>IF(A12="","",COUNTIF('2 Prenotazioni'!$E$3:$E$32,A12))</f>
        <v>0</v>
      </c>
      <c r="D12" s="8">
        <f>IF(A12="","",COUNTIFS('2 Prenotazioni'!$E$3:$E$32,A12,'2 Prenotazioni'!$H$3:$H$32,"Confermata"))</f>
        <v>0</v>
      </c>
      <c r="E12" s="8">
        <f>IF(A12="","",COUNTIFS('2 Prenotazioni'!$E$3:$E$32,A12,'2 Prenotazioni'!$H$3:$H$32,"Cancellata"))</f>
        <v>0</v>
      </c>
      <c r="F12" s="10" t="str">
        <f t="shared" si="0"/>
        <v/>
      </c>
    </row>
    <row r="13" spans="1:6" ht="21.95" customHeight="1" x14ac:dyDescent="0.25">
      <c r="A13" s="7">
        <f>'1 Risorse'!A12</f>
        <v>0</v>
      </c>
      <c r="B13" s="7">
        <f>'1 Risorse'!B12</f>
        <v>0</v>
      </c>
      <c r="C13" s="8">
        <f>IF(A13="","",COUNTIF('2 Prenotazioni'!$E$3:$E$32,A13))</f>
        <v>0</v>
      </c>
      <c r="D13" s="8">
        <f>IF(A13="","",COUNTIFS('2 Prenotazioni'!$E$3:$E$32,A13,'2 Prenotazioni'!$H$3:$H$32,"Confermata"))</f>
        <v>0</v>
      </c>
      <c r="E13" s="8">
        <f>IF(A13="","",COUNTIFS('2 Prenotazioni'!$E$3:$E$32,A13,'2 Prenotazioni'!$H$3:$H$32,"Cancellata"))</f>
        <v>0</v>
      </c>
      <c r="F13" s="10" t="str">
        <f t="shared" si="0"/>
        <v/>
      </c>
    </row>
    <row r="14" spans="1:6" ht="21.95" customHeight="1" x14ac:dyDescent="0.25">
      <c r="A14" s="7">
        <f>'1 Risorse'!A13</f>
        <v>0</v>
      </c>
      <c r="B14" s="7">
        <f>'1 Risorse'!B13</f>
        <v>0</v>
      </c>
      <c r="C14" s="8">
        <f>IF(A14="","",COUNTIF('2 Prenotazioni'!$E$3:$E$32,A14))</f>
        <v>0</v>
      </c>
      <c r="D14" s="8">
        <f>IF(A14="","",COUNTIFS('2 Prenotazioni'!$E$3:$E$32,A14,'2 Prenotazioni'!$H$3:$H$32,"Confermata"))</f>
        <v>0</v>
      </c>
      <c r="E14" s="8">
        <f>IF(A14="","",COUNTIFS('2 Prenotazioni'!$E$3:$E$32,A14,'2 Prenotazioni'!$H$3:$H$32,"Cancellata"))</f>
        <v>0</v>
      </c>
      <c r="F14" s="10" t="str">
        <f t="shared" si="0"/>
        <v/>
      </c>
    </row>
    <row r="15" spans="1:6" ht="21.95" customHeight="1" x14ac:dyDescent="0.25">
      <c r="A15" s="7">
        <f>'1 Risorse'!A14</f>
        <v>0</v>
      </c>
      <c r="B15" s="7">
        <f>'1 Risorse'!B14</f>
        <v>0</v>
      </c>
      <c r="C15" s="8">
        <f>IF(A15="","",COUNTIF('2 Prenotazioni'!$E$3:$E$32,A15))</f>
        <v>0</v>
      </c>
      <c r="D15" s="8">
        <f>IF(A15="","",COUNTIFS('2 Prenotazioni'!$E$3:$E$32,A15,'2 Prenotazioni'!$H$3:$H$32,"Confermata"))</f>
        <v>0</v>
      </c>
      <c r="E15" s="8">
        <f>IF(A15="","",COUNTIFS('2 Prenotazioni'!$E$3:$E$32,A15,'2 Prenotazioni'!$H$3:$H$32,"Cancellata"))</f>
        <v>0</v>
      </c>
      <c r="F15" s="10" t="str">
        <f t="shared" si="0"/>
        <v/>
      </c>
    </row>
    <row r="16" spans="1:6" ht="21.95" customHeight="1" x14ac:dyDescent="0.25">
      <c r="A16" s="7">
        <f>'1 Risorse'!A15</f>
        <v>0</v>
      </c>
      <c r="B16" s="7">
        <f>'1 Risorse'!B15</f>
        <v>0</v>
      </c>
      <c r="C16" s="8">
        <f>IF(A16="","",COUNTIF('2 Prenotazioni'!$E$3:$E$32,A16))</f>
        <v>0</v>
      </c>
      <c r="D16" s="8">
        <f>IF(A16="","",COUNTIFS('2 Prenotazioni'!$E$3:$E$32,A16,'2 Prenotazioni'!$H$3:$H$32,"Confermata"))</f>
        <v>0</v>
      </c>
      <c r="E16" s="8">
        <f>IF(A16="","",COUNTIFS('2 Prenotazioni'!$E$3:$E$32,A16,'2 Prenotazioni'!$H$3:$H$32,"Cancellata"))</f>
        <v>0</v>
      </c>
      <c r="F16" s="10" t="str">
        <f t="shared" si="0"/>
        <v/>
      </c>
    </row>
    <row r="17" spans="1:6" ht="21.95" customHeight="1" x14ac:dyDescent="0.25">
      <c r="A17" s="7">
        <f>'1 Risorse'!A16</f>
        <v>0</v>
      </c>
      <c r="B17" s="7">
        <f>'1 Risorse'!B16</f>
        <v>0</v>
      </c>
      <c r="C17" s="8">
        <f>IF(A17="","",COUNTIF('2 Prenotazioni'!$E$3:$E$32,A17))</f>
        <v>0</v>
      </c>
      <c r="D17" s="8">
        <f>IF(A17="","",COUNTIFS('2 Prenotazioni'!$E$3:$E$32,A17,'2 Prenotazioni'!$H$3:$H$32,"Confermata"))</f>
        <v>0</v>
      </c>
      <c r="E17" s="8">
        <f>IF(A17="","",COUNTIFS('2 Prenotazioni'!$E$3:$E$32,A17,'2 Prenotazioni'!$H$3:$H$32,"Cancellata"))</f>
        <v>0</v>
      </c>
      <c r="F17" s="10" t="str">
        <f t="shared" si="0"/>
        <v/>
      </c>
    </row>
    <row r="18" spans="1:6" ht="21.95" customHeight="1" x14ac:dyDescent="0.25">
      <c r="A18" s="7">
        <f>'1 Risorse'!A17</f>
        <v>0</v>
      </c>
      <c r="B18" s="7">
        <f>'1 Risorse'!B17</f>
        <v>0</v>
      </c>
      <c r="C18" s="8">
        <f>IF(A18="","",COUNTIF('2 Prenotazioni'!$E$3:$E$32,A18))</f>
        <v>0</v>
      </c>
      <c r="D18" s="8">
        <f>IF(A18="","",COUNTIFS('2 Prenotazioni'!$E$3:$E$32,A18,'2 Prenotazioni'!$H$3:$H$32,"Confermata"))</f>
        <v>0</v>
      </c>
      <c r="E18" s="8">
        <f>IF(A18="","",COUNTIFS('2 Prenotazioni'!$E$3:$E$32,A18,'2 Prenotazioni'!$H$3:$H$32,"Cancellata"))</f>
        <v>0</v>
      </c>
      <c r="F18" s="10" t="str">
        <f t="shared" si="0"/>
        <v/>
      </c>
    </row>
    <row r="19" spans="1:6" ht="21.95" customHeight="1" x14ac:dyDescent="0.25">
      <c r="A19" s="7">
        <f>'1 Risorse'!A18</f>
        <v>0</v>
      </c>
      <c r="B19" s="7">
        <f>'1 Risorse'!B18</f>
        <v>0</v>
      </c>
      <c r="C19" s="8">
        <f>IF(A19="","",COUNTIF('2 Prenotazioni'!$E$3:$E$32,A19))</f>
        <v>0</v>
      </c>
      <c r="D19" s="8">
        <f>IF(A19="","",COUNTIFS('2 Prenotazioni'!$E$3:$E$32,A19,'2 Prenotazioni'!$H$3:$H$32,"Confermata"))</f>
        <v>0</v>
      </c>
      <c r="E19" s="8">
        <f>IF(A19="","",COUNTIFS('2 Prenotazioni'!$E$3:$E$32,A19,'2 Prenotazioni'!$H$3:$H$32,"Cancellata"))</f>
        <v>0</v>
      </c>
      <c r="F19" s="10" t="str">
        <f t="shared" si="0"/>
        <v/>
      </c>
    </row>
    <row r="20" spans="1:6" ht="21.95" customHeight="1" x14ac:dyDescent="0.25">
      <c r="A20" s="7">
        <f>'1 Risorse'!A19</f>
        <v>0</v>
      </c>
      <c r="B20" s="7">
        <f>'1 Risorse'!B19</f>
        <v>0</v>
      </c>
      <c r="C20" s="8">
        <f>IF(A20="","",COUNTIF('2 Prenotazioni'!$E$3:$E$32,A20))</f>
        <v>0</v>
      </c>
      <c r="D20" s="8">
        <f>IF(A20="","",COUNTIFS('2 Prenotazioni'!$E$3:$E$32,A20,'2 Prenotazioni'!$H$3:$H$32,"Confermata"))</f>
        <v>0</v>
      </c>
      <c r="E20" s="8">
        <f>IF(A20="","",COUNTIFS('2 Prenotazioni'!$E$3:$E$32,A20,'2 Prenotazioni'!$H$3:$H$32,"Cancellata"))</f>
        <v>0</v>
      </c>
      <c r="F20" s="10" t="str">
        <f t="shared" si="0"/>
        <v/>
      </c>
    </row>
    <row r="21" spans="1:6" ht="21.95" customHeight="1" x14ac:dyDescent="0.25">
      <c r="A21" s="7">
        <f>'1 Risorse'!A20</f>
        <v>0</v>
      </c>
      <c r="B21" s="7">
        <f>'1 Risorse'!B20</f>
        <v>0</v>
      </c>
      <c r="C21" s="8">
        <f>IF(A21="","",COUNTIF('2 Prenotazioni'!$E$3:$E$32,A21))</f>
        <v>0</v>
      </c>
      <c r="D21" s="8">
        <f>IF(A21="","",COUNTIFS('2 Prenotazioni'!$E$3:$E$32,A21,'2 Prenotazioni'!$H$3:$H$32,"Confermata"))</f>
        <v>0</v>
      </c>
      <c r="E21" s="8">
        <f>IF(A21="","",COUNTIFS('2 Prenotazioni'!$E$3:$E$32,A21,'2 Prenotazioni'!$H$3:$H$32,"Cancellata"))</f>
        <v>0</v>
      </c>
      <c r="F21" s="10" t="str">
        <f t="shared" si="0"/>
        <v/>
      </c>
    </row>
    <row r="22" spans="1:6" ht="21.95" customHeight="1" x14ac:dyDescent="0.25">
      <c r="A22" s="7">
        <f>'1 Risorse'!A21</f>
        <v>0</v>
      </c>
      <c r="B22" s="7">
        <f>'1 Risorse'!B21</f>
        <v>0</v>
      </c>
      <c r="C22" s="8">
        <f>IF(A22="","",COUNTIF('2 Prenotazioni'!$E$3:$E$32,A22))</f>
        <v>0</v>
      </c>
      <c r="D22" s="8">
        <f>IF(A22="","",COUNTIFS('2 Prenotazioni'!$E$3:$E$32,A22,'2 Prenotazioni'!$H$3:$H$32,"Confermata"))</f>
        <v>0</v>
      </c>
      <c r="E22" s="8">
        <f>IF(A22="","",COUNTIFS('2 Prenotazioni'!$E$3:$E$32,A22,'2 Prenotazioni'!$H$3:$H$32,"Cancellata"))</f>
        <v>0</v>
      </c>
      <c r="F22" s="10" t="str">
        <f t="shared" si="0"/>
        <v/>
      </c>
    </row>
    <row r="23" spans="1:6" ht="21.95" customHeight="1" x14ac:dyDescent="0.25">
      <c r="A23" s="7">
        <f>'1 Risorse'!A22</f>
        <v>0</v>
      </c>
      <c r="B23" s="7">
        <f>'1 Risorse'!B22</f>
        <v>0</v>
      </c>
      <c r="C23" s="8">
        <f>IF(A23="","",COUNTIF('2 Prenotazioni'!$E$3:$E$32,A23))</f>
        <v>0</v>
      </c>
      <c r="D23" s="8">
        <f>IF(A23="","",COUNTIFS('2 Prenotazioni'!$E$3:$E$32,A23,'2 Prenotazioni'!$H$3:$H$32,"Confermata"))</f>
        <v>0</v>
      </c>
      <c r="E23" s="8">
        <f>IF(A23="","",COUNTIFS('2 Prenotazioni'!$E$3:$E$32,A23,'2 Prenotazioni'!$H$3:$H$32,"Cancellata"))</f>
        <v>0</v>
      </c>
      <c r="F23" s="10" t="str">
        <f t="shared" si="0"/>
        <v/>
      </c>
    </row>
    <row r="24" spans="1:6" ht="26.1" customHeight="1" x14ac:dyDescent="0.25">
      <c r="A24" s="11" t="s">
        <v>117</v>
      </c>
      <c r="B24" s="12"/>
      <c r="C24" s="12">
        <f>SUM(C4:C23)</f>
        <v>8</v>
      </c>
      <c r="D24" s="12">
        <f>SUM(D4:D23)</f>
        <v>6</v>
      </c>
      <c r="E24" s="12">
        <f>SUM(E4:E23)</f>
        <v>1</v>
      </c>
      <c r="F24" s="13">
        <f t="shared" si="0"/>
        <v>0.125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Istruzioni</vt:lpstr>
      <vt:lpstr>1 Risorse</vt:lpstr>
      <vt:lpstr>2 Prenotazioni</vt:lpstr>
      <vt:lpstr>3 Vista settimanale</vt:lpstr>
      <vt:lpstr>4 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calendario prenotazioni risorse — SynSphere</dc:title>
  <dc:creator>SynSphere Italia</dc:creator>
  <dc:description>Gestione prenotazioni risorse aziendali (sale meeting, postazioni, attrezzature, auto pool) per PMI italiane. https://www.synsphere.it</dc:description>
  <cp:lastModifiedBy>Egiziago Cioffi</cp:lastModifiedBy>
  <dcterms:created xsi:type="dcterms:W3CDTF">2026-05-09T05:55:38Z</dcterms:created>
  <dcterms:modified xsi:type="dcterms:W3CDTF">2026-05-09T06:04:14Z</dcterms:modified>
</cp:coreProperties>
</file>